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405" windowHeight="4365" activeTab="4"/>
  </bookViews>
  <sheets>
    <sheet name="pl" sheetId="1" r:id="rId1"/>
    <sheet name="EQUITY" sheetId="2" r:id="rId2"/>
    <sheet name="bs" sheetId="3" r:id="rId3"/>
    <sheet name="cflow" sheetId="4" r:id="rId4"/>
    <sheet name="summary" sheetId="5" r:id="rId5"/>
    <sheet name="add info" sheetId="6" r:id="rId6"/>
  </sheets>
  <definedNames>
    <definedName name="_xlnm.Print_Area" localSheetId="5">'add info'!$A$1:$I$20</definedName>
    <definedName name="_xlnm.Print_Area" localSheetId="2">'bs'!$A$1:$F$86</definedName>
    <definedName name="_xlnm.Print_Area" localSheetId="3">'cflow'!$A$1:$G$57</definedName>
    <definedName name="_xlnm.Print_Area" localSheetId="1">'EQUITY'!$A$1:$I$39</definedName>
    <definedName name="_xlnm.Print_Area" localSheetId="0">'pl'!$A$1:$J$47</definedName>
    <definedName name="_xlnm.Print_Titles" localSheetId="3">'cflow'!$1:$6</definedName>
  </definedNames>
  <calcPr fullCalcOnLoad="1"/>
</workbook>
</file>

<file path=xl/sharedStrings.xml><?xml version="1.0" encoding="utf-8"?>
<sst xmlns="http://schemas.openxmlformats.org/spreadsheetml/2006/main" count="278" uniqueCount="190">
  <si>
    <t>CURRENT</t>
  </si>
  <si>
    <t>QUARTER</t>
  </si>
  <si>
    <t>RM'000</t>
  </si>
  <si>
    <t xml:space="preserve"> </t>
  </si>
  <si>
    <t>Taxation</t>
  </si>
  <si>
    <t>Share Capital</t>
  </si>
  <si>
    <t>Reserves</t>
  </si>
  <si>
    <t>Minority Interests</t>
  </si>
  <si>
    <t>Revenue</t>
  </si>
  <si>
    <t>Operating expenses</t>
  </si>
  <si>
    <t>Other operating income</t>
  </si>
  <si>
    <t>Minority interests</t>
  </si>
  <si>
    <t>CUMULATIVE</t>
  </si>
  <si>
    <t>TO</t>
  </si>
  <si>
    <t>Total</t>
  </si>
  <si>
    <t>RM '000</t>
  </si>
  <si>
    <t>Interest expense</t>
  </si>
  <si>
    <t>Interest income</t>
  </si>
  <si>
    <t>Changes in working capital:</t>
  </si>
  <si>
    <t>Interest received</t>
  </si>
  <si>
    <t>Cash and bank balances</t>
  </si>
  <si>
    <t>INDIVIDUAL QUARTER</t>
  </si>
  <si>
    <t>CUMULATIVE QUARTER</t>
  </si>
  <si>
    <t>YEAR</t>
  </si>
  <si>
    <t>CORRESPONDING</t>
  </si>
  <si>
    <t>PRECEDING YEAR</t>
  </si>
  <si>
    <t>TODATE</t>
  </si>
  <si>
    <t>PERIOD</t>
  </si>
  <si>
    <t>AS AT END OF</t>
  </si>
  <si>
    <t>AS AT PRECEDING</t>
  </si>
  <si>
    <t>FINANCIAL</t>
  </si>
  <si>
    <t>YEAR END</t>
  </si>
  <si>
    <t>Net change in current assets</t>
  </si>
  <si>
    <t>Net change in current liabilities</t>
  </si>
  <si>
    <t>Gross interest income</t>
  </si>
  <si>
    <t>Gross interest expense</t>
  </si>
  <si>
    <t>3 MONTHS</t>
  </si>
  <si>
    <t>6 MONTHS</t>
  </si>
  <si>
    <t>31/03/2005</t>
  </si>
  <si>
    <t>30/06/2005</t>
  </si>
  <si>
    <t>(Incorporated in Malaysia - 182350-H)</t>
  </si>
  <si>
    <t>Property, Plant and Equipment</t>
  </si>
  <si>
    <t>Current Assets</t>
  </si>
  <si>
    <t>Fixed deposits</t>
  </si>
  <si>
    <t>Current Liabilities</t>
  </si>
  <si>
    <t>Deferred Taxation</t>
  </si>
  <si>
    <t xml:space="preserve">MULPHA LAND BERHAD </t>
  </si>
  <si>
    <t>gw</t>
  </si>
  <si>
    <t>depreciate</t>
  </si>
  <si>
    <t>prov</t>
  </si>
  <si>
    <t>set up off w/o</t>
  </si>
  <si>
    <t>Adjustments for :-</t>
  </si>
  <si>
    <t xml:space="preserve">gain on fa </t>
  </si>
  <si>
    <t>Non-cash items</t>
  </si>
  <si>
    <t xml:space="preserve">ret cost </t>
  </si>
  <si>
    <t>JUNE</t>
  </si>
  <si>
    <t>GAIN/LOSS ON FA</t>
  </si>
  <si>
    <t xml:space="preserve">SET UP COST </t>
  </si>
  <si>
    <t xml:space="preserve">RET COSTS </t>
  </si>
  <si>
    <t>GAIN ON FA</t>
  </si>
  <si>
    <t>Interest paid</t>
  </si>
  <si>
    <t>Cash Flow from Investing Activities</t>
  </si>
  <si>
    <t>Purchase of property, plant &amp; equipment</t>
  </si>
  <si>
    <t>Proceeds from disposal of property, plant &amp; equipment</t>
  </si>
  <si>
    <t>Cash Flow from Financing Activities</t>
  </si>
  <si>
    <t>Net Changes in Cash &amp; Cash Equivalents</t>
  </si>
  <si>
    <t>Share</t>
  </si>
  <si>
    <t>Profit / (Loss) before tax</t>
  </si>
  <si>
    <t>(i) Basic  (sen)</t>
  </si>
  <si>
    <t>(ii) Fully diluted (sen)</t>
  </si>
  <si>
    <t xml:space="preserve">Share  Capital </t>
  </si>
  <si>
    <t xml:space="preserve">Shares </t>
  </si>
  <si>
    <t>Ordinary</t>
  </si>
  <si>
    <t xml:space="preserve">Irredeemable </t>
  </si>
  <si>
    <t xml:space="preserve">convertible </t>
  </si>
  <si>
    <t xml:space="preserve">preference </t>
  </si>
  <si>
    <t xml:space="preserve">shares </t>
  </si>
  <si>
    <t>SEPT</t>
  </si>
  <si>
    <t>Profit/(Loss) before tax</t>
  </si>
  <si>
    <t>The Condensed Consolidated Cash Flow Statement should be read in conjunction with the Annual</t>
  </si>
  <si>
    <t>Accumulated</t>
  </si>
  <si>
    <t>PART A2 :</t>
  </si>
  <si>
    <t xml:space="preserve"> SUMMARY OF KEY FINANCIAL INFORMATION</t>
  </si>
  <si>
    <t>PART A3 :</t>
  </si>
  <si>
    <t>The Condensed Consolidated Statements of Changes in Equity should be read in conjunction with the Annual</t>
  </si>
  <si>
    <t xml:space="preserve"> ADDITIONAL INFORMATION FOR</t>
  </si>
  <si>
    <t xml:space="preserve">Long Term Loan </t>
  </si>
  <si>
    <t>Cash &amp; Cash Equivalents at beginning of year</t>
  </si>
  <si>
    <t>31/03/2006</t>
  </si>
  <si>
    <t>cash</t>
  </si>
  <si>
    <t xml:space="preserve">fd </t>
  </si>
  <si>
    <t>Quarter</t>
  </si>
  <si>
    <t>Ended</t>
  </si>
  <si>
    <t>Current</t>
  </si>
  <si>
    <t xml:space="preserve">Ended </t>
  </si>
  <si>
    <t>Finance cost</t>
  </si>
  <si>
    <t>Profit / (Loss) before taxation</t>
  </si>
  <si>
    <t>Profit / (Loss) for the period</t>
  </si>
  <si>
    <t>Attributable to :</t>
  </si>
  <si>
    <t xml:space="preserve">Equity holders of the parent </t>
  </si>
  <si>
    <t>Premium &amp;</t>
  </si>
  <si>
    <t xml:space="preserve"> Other Capital  </t>
  </si>
  <si>
    <t xml:space="preserve"> Reserves </t>
  </si>
  <si>
    <t xml:space="preserve">Losses </t>
  </si>
  <si>
    <t xml:space="preserve">Subtotal </t>
  </si>
  <si>
    <t xml:space="preserve">Minority </t>
  </si>
  <si>
    <t>Interest</t>
  </si>
  <si>
    <t xml:space="preserve">Equity </t>
  </si>
  <si>
    <t xml:space="preserve">Balance at end of period </t>
  </si>
  <si>
    <t xml:space="preserve">Assets </t>
  </si>
  <si>
    <t xml:space="preserve">Non-Current Assets </t>
  </si>
  <si>
    <t xml:space="preserve">Property development costs </t>
  </si>
  <si>
    <t xml:space="preserve">Total Assets </t>
  </si>
  <si>
    <t xml:space="preserve">Equity and Liabilities </t>
  </si>
  <si>
    <t xml:space="preserve">Capital and  Reserves </t>
  </si>
  <si>
    <t xml:space="preserve">Total Equity </t>
  </si>
  <si>
    <t xml:space="preserve">Non - Current  Liabilities </t>
  </si>
  <si>
    <t xml:space="preserve">Trade and Other Payables </t>
  </si>
  <si>
    <t xml:space="preserve">Total Liabilities </t>
  </si>
  <si>
    <t xml:space="preserve">Total Equity and Liabilities </t>
  </si>
  <si>
    <t xml:space="preserve">Net Assets per share attributable to ordinary </t>
  </si>
  <si>
    <t>equity holders of the parent (RM)</t>
  </si>
  <si>
    <t>&lt;--------------------------   Attributable to Equity Holders of the Parent         -------------------------&gt;</t>
  </si>
  <si>
    <t>PART A1 : QUARTERLY REPORT</t>
  </si>
  <si>
    <t>I</t>
  </si>
  <si>
    <t xml:space="preserve">The figures have not been audited </t>
  </si>
  <si>
    <t xml:space="preserve">CONDENSED CONSOLIDATED INCOME STATEMENTS FOR THE 1ST QUARTER ENDED </t>
  </si>
  <si>
    <t>NOTE</t>
  </si>
  <si>
    <t>Profit/(Loss) from operations</t>
  </si>
  <si>
    <t xml:space="preserve">The Condensed Consolidated Income Statements should be read in conjunction with the Annual </t>
  </si>
  <si>
    <t>IV</t>
  </si>
  <si>
    <t>Loss for the period</t>
  </si>
  <si>
    <t>II</t>
  </si>
  <si>
    <t xml:space="preserve">As At </t>
  </si>
  <si>
    <t>(Unaudited)</t>
  </si>
  <si>
    <t>31-Mar-06</t>
  </si>
  <si>
    <t xml:space="preserve">The Condensed Consolidated Balance Sheet should be read in conjunction with the </t>
  </si>
  <si>
    <t>III</t>
  </si>
  <si>
    <t xml:space="preserve">3 Months Ended </t>
  </si>
  <si>
    <t xml:space="preserve">Equity Attributable To Equity Holders of the Parent </t>
  </si>
  <si>
    <t xml:space="preserve">Comparative </t>
  </si>
  <si>
    <t xml:space="preserve">3 months </t>
  </si>
  <si>
    <t>To</t>
  </si>
  <si>
    <t>Earnings / (Loss) per share attributable</t>
  </si>
  <si>
    <t xml:space="preserve">  to equity holders of the parent :-</t>
  </si>
  <si>
    <t xml:space="preserve">Land held for development </t>
  </si>
  <si>
    <t>3 Months Ended</t>
  </si>
  <si>
    <t>Tax paid</t>
  </si>
  <si>
    <t>Net cash used in operating activities</t>
  </si>
  <si>
    <t>Profit / (Loss)  from operations</t>
  </si>
  <si>
    <t>Balance  at beginning of year, as previously stated</t>
  </si>
  <si>
    <t>Effects of adopting:</t>
  </si>
  <si>
    <t xml:space="preserve">    FRS 140, Investment Properties</t>
  </si>
  <si>
    <t>Balance  at beginning of year (restated)</t>
  </si>
  <si>
    <t xml:space="preserve">Cumulative </t>
  </si>
  <si>
    <t>Quarterly report on consolidated results for the financial quarter ended 31 MARCH 2007.</t>
  </si>
  <si>
    <t>31 MARCH 2007</t>
  </si>
  <si>
    <t>31/03/2007</t>
  </si>
  <si>
    <t>Audited Financial Statements of the Group  for the year ended 31 December 2006.</t>
  </si>
  <si>
    <t>Audited Financial Statements of the Group for the year ended 31 December 2006.</t>
  </si>
  <si>
    <t>Balance  at beginning of year</t>
  </si>
  <si>
    <t>Condensed Consolidated Statement of Changes in Equity for the Period Ended 31 March 2007</t>
  </si>
  <si>
    <t>Annual Audited  Financial Statements of the Group  for the year ended 31 December 2006.</t>
  </si>
  <si>
    <t>31-Dec-06</t>
  </si>
  <si>
    <t>31-Mar-07</t>
  </si>
  <si>
    <t>Condensed Consolidated Balance Sheet As At 31 March 2007</t>
  </si>
  <si>
    <t>Condensed Consolidated Cash Flow Statement For The Period  Ended 31 March 2007</t>
  </si>
  <si>
    <t xml:space="preserve"> FOR THE FINANCIAL PERIOD ENDED 31 MARCH 2007</t>
  </si>
  <si>
    <t xml:space="preserve"> THE FINANCIAL PERIOD  ENDED 31 MARCH 2007</t>
  </si>
  <si>
    <t>Profit  for the period</t>
  </si>
  <si>
    <t xml:space="preserve">Short Term Loans </t>
  </si>
  <si>
    <t xml:space="preserve">Receivables </t>
  </si>
  <si>
    <t xml:space="preserve">Inventories </t>
  </si>
  <si>
    <t xml:space="preserve">Amounts due from related companies </t>
  </si>
  <si>
    <t xml:space="preserve">Refurbishment cost of investment property </t>
  </si>
  <si>
    <t>Net repayment of borrowings</t>
  </si>
  <si>
    <t>Investment Property</t>
  </si>
  <si>
    <t>Operating profit/(loss) before changes in working capital</t>
  </si>
  <si>
    <t>Net cash used in financing activities</t>
  </si>
  <si>
    <t xml:space="preserve">Cash &amp; Cash Equivalents at end of period </t>
  </si>
  <si>
    <t>Cash  generated from operations</t>
  </si>
  <si>
    <t>Net cash (used in) / generated from investing activities</t>
  </si>
  <si>
    <t>Period Ended 31 March 2007</t>
  </si>
  <si>
    <t>Period Ended 31 March 2006</t>
  </si>
  <si>
    <t xml:space="preserve">Profit/(Loss) for the period </t>
  </si>
  <si>
    <t xml:space="preserve">Profit/(Loss) attributable to ordinary equity </t>
  </si>
  <si>
    <t xml:space="preserve">holders of the parent </t>
  </si>
  <si>
    <t>Basic earnings/(loss) per share (sen)</t>
  </si>
  <si>
    <t>Proposed/ Declared dividend per share (sen)</t>
  </si>
  <si>
    <t xml:space="preserve">Net assets per share attributable to ordinary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</si>
</sst>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_);\(0.00\)"/>
    <numFmt numFmtId="167" formatCode="0.0_);\(0.0\)"/>
    <numFmt numFmtId="168" formatCode="_(* #,##0.000_);_(* \(#,##0.000\);_(* &quot;-&quot;??_);_(@_)"/>
    <numFmt numFmtId="169" formatCode="#,##0.0_);\(#,##0.0\)"/>
    <numFmt numFmtId="170" formatCode="0_);\(0\)"/>
    <numFmt numFmtId="171" formatCode="#,##0_);[Red]\(#,##0\);\-"/>
    <numFmt numFmtId="172" formatCode="_-* #,##0_-;\-* #,##0_-;_-* &quot;-&quot;??_-;_-@_-"/>
    <numFmt numFmtId="173" formatCode="mmmm\ d\,\ yyyy"/>
    <numFmt numFmtId="174" formatCode="[$-409]dddd\,\ mmmm\ dd\,\ yyyy"/>
    <numFmt numFmtId="175" formatCode="[$-409]mmmm\-yy;@"/>
  </numFmts>
  <fonts count="1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b/>
      <sz val="12"/>
      <color indexed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2" fillId="0" borderId="0" xfId="15" applyNumberFormat="1" applyFont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165" fontId="2" fillId="0" borderId="0" xfId="15" applyNumberFormat="1" applyFont="1" applyBorder="1" applyAlignment="1">
      <alignment/>
    </xf>
    <xf numFmtId="165" fontId="2" fillId="0" borderId="0" xfId="15" applyNumberFormat="1" applyFont="1" applyBorder="1" applyAlignment="1">
      <alignment/>
    </xf>
    <xf numFmtId="165" fontId="2" fillId="0" borderId="0" xfId="15" applyNumberFormat="1" applyFont="1" applyAlignment="1">
      <alignment/>
    </xf>
    <xf numFmtId="43" fontId="2" fillId="0" borderId="0" xfId="15" applyNumberFormat="1" applyFont="1" applyAlignment="1">
      <alignment/>
    </xf>
    <xf numFmtId="165" fontId="1" fillId="0" borderId="0" xfId="15" applyNumberFormat="1" applyFont="1" applyAlignment="1">
      <alignment horizontal="center"/>
    </xf>
    <xf numFmtId="165" fontId="1" fillId="0" borderId="0" xfId="15" applyNumberFormat="1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 quotePrefix="1">
      <alignment horizontal="center"/>
    </xf>
    <xf numFmtId="0" fontId="2" fillId="0" borderId="0" xfId="0" applyFont="1" applyBorder="1" applyAlignment="1">
      <alignment/>
    </xf>
    <xf numFmtId="165" fontId="2" fillId="0" borderId="1" xfId="15" applyNumberFormat="1" applyFont="1" applyBorder="1" applyAlignment="1">
      <alignment/>
    </xf>
    <xf numFmtId="165" fontId="2" fillId="0" borderId="2" xfId="15" applyNumberFormat="1" applyFont="1" applyBorder="1" applyAlignment="1">
      <alignment/>
    </xf>
    <xf numFmtId="165" fontId="2" fillId="0" borderId="3" xfId="15" applyNumberFormat="1" applyFont="1" applyBorder="1" applyAlignment="1">
      <alignment/>
    </xf>
    <xf numFmtId="0" fontId="2" fillId="0" borderId="0" xfId="0" applyFont="1" applyAlignment="1">
      <alignment/>
    </xf>
    <xf numFmtId="166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165" fontId="3" fillId="0" borderId="0" xfId="15" applyNumberFormat="1" applyFont="1" applyFill="1" applyBorder="1" applyAlignment="1">
      <alignment/>
    </xf>
    <xf numFmtId="165" fontId="3" fillId="0" borderId="1" xfId="15" applyNumberFormat="1" applyFont="1" applyFill="1" applyBorder="1" applyAlignment="1">
      <alignment/>
    </xf>
    <xf numFmtId="10" fontId="2" fillId="0" borderId="0" xfId="0" applyNumberFormat="1" applyFont="1" applyAlignment="1">
      <alignment/>
    </xf>
    <xf numFmtId="10" fontId="2" fillId="0" borderId="0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165" fontId="2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5" fontId="2" fillId="0" borderId="1" xfId="15" applyNumberFormat="1" applyFont="1" applyFill="1" applyBorder="1" applyAlignment="1">
      <alignment/>
    </xf>
    <xf numFmtId="4" fontId="2" fillId="0" borderId="0" xfId="15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72" fontId="2" fillId="0" borderId="0" xfId="15" applyNumberFormat="1" applyFont="1" applyFill="1" applyBorder="1" applyAlignment="1">
      <alignment/>
    </xf>
    <xf numFmtId="172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165" fontId="2" fillId="0" borderId="5" xfId="15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2" fillId="0" borderId="1" xfId="0" applyFont="1" applyBorder="1" applyAlignment="1">
      <alignment/>
    </xf>
    <xf numFmtId="172" fontId="2" fillId="0" borderId="0" xfId="0" applyNumberFormat="1" applyFont="1" applyFill="1" applyAlignment="1">
      <alignment/>
    </xf>
    <xf numFmtId="172" fontId="2" fillId="0" borderId="0" xfId="15" applyNumberFormat="1" applyFont="1" applyFill="1" applyBorder="1" applyAlignment="1">
      <alignment horizontal="center"/>
    </xf>
    <xf numFmtId="165" fontId="2" fillId="0" borderId="3" xfId="15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166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2" fillId="0" borderId="6" xfId="15" applyNumberFormat="1" applyFont="1" applyFill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65" fontId="2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65" fontId="2" fillId="0" borderId="0" xfId="15" applyNumberFormat="1" applyFont="1" applyFill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5" fontId="1" fillId="0" borderId="0" xfId="0" applyNumberFormat="1" applyFont="1" applyFill="1" applyBorder="1" applyAlignment="1" quotePrefix="1">
      <alignment horizontal="center"/>
    </xf>
    <xf numFmtId="0" fontId="2" fillId="0" borderId="0" xfId="0" applyFont="1" applyFill="1" applyBorder="1" applyAlignment="1">
      <alignment/>
    </xf>
    <xf numFmtId="4" fontId="2" fillId="0" borderId="6" xfId="15" applyNumberFormat="1" applyFont="1" applyFill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Alignment="1" quotePrefix="1">
      <alignment/>
    </xf>
    <xf numFmtId="15" fontId="1" fillId="0" borderId="0" xfId="0" applyNumberFormat="1" applyFont="1" applyAlignment="1" quotePrefix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quotePrefix="1">
      <alignment horizontal="center"/>
    </xf>
    <xf numFmtId="165" fontId="2" fillId="0" borderId="4" xfId="15" applyNumberFormat="1" applyFont="1" applyFill="1" applyBorder="1" applyAlignment="1">
      <alignment/>
    </xf>
    <xf numFmtId="0" fontId="1" fillId="0" borderId="0" xfId="0" applyFont="1" applyAlignment="1" quotePrefix="1">
      <alignment horizontal="center"/>
    </xf>
    <xf numFmtId="165" fontId="2" fillId="0" borderId="1" xfId="15" applyNumberFormat="1" applyFont="1" applyBorder="1" applyAlignment="1">
      <alignment/>
    </xf>
    <xf numFmtId="172" fontId="2" fillId="0" borderId="1" xfId="15" applyNumberFormat="1" applyFont="1" applyFill="1" applyBorder="1" applyAlignment="1">
      <alignment/>
    </xf>
    <xf numFmtId="172" fontId="2" fillId="0" borderId="1" xfId="15" applyNumberFormat="1" applyFont="1" applyFill="1" applyBorder="1" applyAlignment="1">
      <alignment horizontal="center"/>
    </xf>
    <xf numFmtId="165" fontId="2" fillId="0" borderId="1" xfId="15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showGridLines="0" zoomScale="90" zoomScaleNormal="90" zoomScaleSheetLayoutView="90" workbookViewId="0" topLeftCell="A1">
      <selection activeCell="A1" sqref="A1:J47"/>
    </sheetView>
  </sheetViews>
  <sheetFormatPr defaultColWidth="9.140625" defaultRowHeight="12.75"/>
  <cols>
    <col min="1" max="1" width="2.7109375" style="2" customWidth="1"/>
    <col min="2" max="2" width="29.57421875" style="2" customWidth="1"/>
    <col min="3" max="3" width="6.7109375" style="2" customWidth="1"/>
    <col min="4" max="4" width="14.7109375" style="2" customWidth="1"/>
    <col min="5" max="5" width="1.28515625" style="2" customWidth="1"/>
    <col min="6" max="6" width="15.7109375" style="2" customWidth="1"/>
    <col min="7" max="7" width="1.421875" style="2" customWidth="1"/>
    <col min="8" max="8" width="14.7109375" style="2" customWidth="1"/>
    <col min="9" max="9" width="1.28515625" style="2" customWidth="1"/>
    <col min="10" max="10" width="14.7109375" style="2" customWidth="1"/>
    <col min="11" max="12" width="15.7109375" style="2" hidden="1" customWidth="1"/>
    <col min="13" max="14" width="0" style="2" hidden="1" customWidth="1"/>
    <col min="15" max="15" width="9.140625" style="2" customWidth="1"/>
    <col min="16" max="16" width="17.7109375" style="2" customWidth="1"/>
    <col min="17" max="16384" width="9.140625" style="2" customWidth="1"/>
  </cols>
  <sheetData>
    <row r="1" ht="18.75">
      <c r="A1" s="53" t="s">
        <v>46</v>
      </c>
    </row>
    <row r="2" spans="1:9" ht="15.75">
      <c r="A2" s="74" t="s">
        <v>40</v>
      </c>
      <c r="B2" s="22"/>
      <c r="C2" s="22"/>
      <c r="E2" s="22"/>
      <c r="I2" s="22"/>
    </row>
    <row r="3" spans="1:9" ht="15.75">
      <c r="A3" s="74"/>
      <c r="B3" s="22"/>
      <c r="C3" s="22"/>
      <c r="E3" s="22"/>
      <c r="I3" s="22"/>
    </row>
    <row r="4" spans="1:9" ht="15.75">
      <c r="A4" s="52" t="s">
        <v>123</v>
      </c>
      <c r="B4" s="22"/>
      <c r="C4" s="22"/>
      <c r="E4" s="22"/>
      <c r="I4" s="22"/>
    </row>
    <row r="5" ht="15.75">
      <c r="A5" s="50" t="s">
        <v>155</v>
      </c>
    </row>
    <row r="6" ht="15.75">
      <c r="A6" s="2" t="s">
        <v>125</v>
      </c>
    </row>
    <row r="8" spans="1:3" ht="15.75">
      <c r="A8" s="1" t="s">
        <v>124</v>
      </c>
      <c r="B8" s="1" t="s">
        <v>126</v>
      </c>
      <c r="C8" s="1"/>
    </row>
    <row r="9" spans="2:3" ht="15.75">
      <c r="B9" s="75" t="s">
        <v>156</v>
      </c>
      <c r="C9" s="75"/>
    </row>
    <row r="10" spans="4:12" ht="15.75">
      <c r="D10" s="12" t="s">
        <v>93</v>
      </c>
      <c r="E10" s="12"/>
      <c r="F10" s="12" t="s">
        <v>140</v>
      </c>
      <c r="G10" s="12"/>
      <c r="H10" s="80" t="s">
        <v>141</v>
      </c>
      <c r="I10" s="12"/>
      <c r="J10" s="80" t="s">
        <v>141</v>
      </c>
      <c r="K10" s="12" t="s">
        <v>36</v>
      </c>
      <c r="L10" s="12" t="s">
        <v>37</v>
      </c>
    </row>
    <row r="11" spans="4:12" ht="15.75">
      <c r="D11" s="12" t="s">
        <v>91</v>
      </c>
      <c r="E11" s="12"/>
      <c r="F11" s="12" t="s">
        <v>91</v>
      </c>
      <c r="G11" s="12"/>
      <c r="H11" s="12" t="s">
        <v>154</v>
      </c>
      <c r="I11" s="12"/>
      <c r="J11" s="12" t="s">
        <v>154</v>
      </c>
      <c r="K11" s="12" t="s">
        <v>12</v>
      </c>
      <c r="L11" s="12" t="s">
        <v>12</v>
      </c>
    </row>
    <row r="12" spans="4:12" ht="15.75">
      <c r="D12" s="12" t="s">
        <v>94</v>
      </c>
      <c r="E12" s="12"/>
      <c r="F12" s="12" t="s">
        <v>92</v>
      </c>
      <c r="G12" s="12"/>
      <c r="H12" s="12" t="s">
        <v>142</v>
      </c>
      <c r="I12" s="12"/>
      <c r="J12" s="12" t="s">
        <v>142</v>
      </c>
      <c r="K12" s="12" t="s">
        <v>13</v>
      </c>
      <c r="L12" s="12" t="s">
        <v>13</v>
      </c>
    </row>
    <row r="13" spans="3:12" ht="15.75">
      <c r="C13" s="1" t="s">
        <v>127</v>
      </c>
      <c r="D13" s="13" t="s">
        <v>157</v>
      </c>
      <c r="E13" s="13"/>
      <c r="F13" s="13" t="s">
        <v>88</v>
      </c>
      <c r="G13" s="13"/>
      <c r="H13" s="13" t="s">
        <v>157</v>
      </c>
      <c r="I13" s="13"/>
      <c r="J13" s="13" t="s">
        <v>88</v>
      </c>
      <c r="K13" s="13" t="s">
        <v>38</v>
      </c>
      <c r="L13" s="13" t="s">
        <v>39</v>
      </c>
    </row>
    <row r="14" spans="4:12" ht="15.75">
      <c r="D14" s="12" t="s">
        <v>2</v>
      </c>
      <c r="E14" s="12"/>
      <c r="F14" s="12" t="s">
        <v>2</v>
      </c>
      <c r="G14" s="12"/>
      <c r="H14" s="12" t="s">
        <v>2</v>
      </c>
      <c r="I14" s="12"/>
      <c r="J14" s="12" t="s">
        <v>2</v>
      </c>
      <c r="K14" s="12" t="s">
        <v>2</v>
      </c>
      <c r="L14" s="12" t="s">
        <v>2</v>
      </c>
    </row>
    <row r="16" spans="2:16" ht="16.5">
      <c r="B16" s="2" t="s">
        <v>8</v>
      </c>
      <c r="D16" s="6">
        <v>4042</v>
      </c>
      <c r="E16" s="6"/>
      <c r="F16" s="6">
        <v>828</v>
      </c>
      <c r="G16" s="6"/>
      <c r="H16" s="6">
        <v>4042</v>
      </c>
      <c r="I16" s="6"/>
      <c r="J16" s="6">
        <v>828</v>
      </c>
      <c r="K16" s="24">
        <v>17604</v>
      </c>
      <c r="L16" s="24">
        <v>20705</v>
      </c>
      <c r="P16" s="6"/>
    </row>
    <row r="17" spans="1:16" ht="16.5">
      <c r="A17" s="2" t="s">
        <v>3</v>
      </c>
      <c r="D17" s="8"/>
      <c r="E17" s="8"/>
      <c r="F17" s="8"/>
      <c r="G17" s="8"/>
      <c r="H17" s="8"/>
      <c r="I17" s="8"/>
      <c r="J17" s="8"/>
      <c r="K17" s="24"/>
      <c r="L17" s="24"/>
      <c r="P17" s="8"/>
    </row>
    <row r="18" spans="2:16" ht="16.5">
      <c r="B18" s="2" t="s">
        <v>9</v>
      </c>
      <c r="D18" s="6">
        <v>-3832</v>
      </c>
      <c r="E18" s="6"/>
      <c r="F18" s="8">
        <v>-1199</v>
      </c>
      <c r="G18" s="8"/>
      <c r="H18" s="8">
        <v>-3832</v>
      </c>
      <c r="I18" s="8"/>
      <c r="J18" s="8">
        <f>-1169-30</f>
        <v>-1199</v>
      </c>
      <c r="K18" s="24">
        <v>-18462</v>
      </c>
      <c r="L18" s="24">
        <f>-1323-18574-818-584-4054</f>
        <v>-25353</v>
      </c>
      <c r="P18" s="8"/>
    </row>
    <row r="19" spans="4:16" ht="16.5">
      <c r="D19" s="6"/>
      <c r="E19" s="6"/>
      <c r="F19" s="8"/>
      <c r="G19" s="8"/>
      <c r="H19" s="8"/>
      <c r="I19" s="8"/>
      <c r="J19" s="8"/>
      <c r="K19" s="24"/>
      <c r="L19" s="24"/>
      <c r="P19" s="8"/>
    </row>
    <row r="20" spans="2:16" ht="16.5">
      <c r="B20" s="2" t="s">
        <v>10</v>
      </c>
      <c r="D20" s="15">
        <v>515</v>
      </c>
      <c r="E20" s="15"/>
      <c r="F20" s="15">
        <v>426</v>
      </c>
      <c r="G20" s="6"/>
      <c r="H20" s="15">
        <v>515</v>
      </c>
      <c r="I20" s="15"/>
      <c r="J20" s="15">
        <v>426</v>
      </c>
      <c r="K20" s="25">
        <v>215</v>
      </c>
      <c r="L20" s="25">
        <f>9038-6595</f>
        <v>2443</v>
      </c>
      <c r="P20" s="15"/>
    </row>
    <row r="21" spans="4:16" ht="9" customHeight="1">
      <c r="D21" s="8"/>
      <c r="E21" s="8"/>
      <c r="F21" s="8"/>
      <c r="G21" s="6"/>
      <c r="H21" s="8"/>
      <c r="I21" s="8"/>
      <c r="J21" s="8"/>
      <c r="K21" s="24"/>
      <c r="L21" s="8"/>
      <c r="P21" s="8"/>
    </row>
    <row r="22" spans="2:16" ht="16.5">
      <c r="B22" s="2" t="s">
        <v>128</v>
      </c>
      <c r="D22" s="8">
        <f>SUM(D16:D20)</f>
        <v>725</v>
      </c>
      <c r="E22" s="8"/>
      <c r="F22" s="8">
        <f>SUM(F16:F20)</f>
        <v>55</v>
      </c>
      <c r="G22" s="6"/>
      <c r="H22" s="8">
        <f>SUM(H16:H20)</f>
        <v>725</v>
      </c>
      <c r="I22" s="8"/>
      <c r="J22" s="8">
        <f>SUM(J16:J20)</f>
        <v>55</v>
      </c>
      <c r="K22" s="24">
        <f>SUM(K16:K20)</f>
        <v>-643</v>
      </c>
      <c r="L22" s="8">
        <f>SUM(L16:L20)</f>
        <v>-2205</v>
      </c>
      <c r="P22" s="8"/>
    </row>
    <row r="23" spans="4:16" ht="16.5">
      <c r="D23" s="8"/>
      <c r="E23" s="8"/>
      <c r="F23" s="8" t="s">
        <v>3</v>
      </c>
      <c r="G23" s="6"/>
      <c r="H23" s="8"/>
      <c r="I23" s="8"/>
      <c r="J23" s="8"/>
      <c r="K23" s="24"/>
      <c r="L23" s="8"/>
      <c r="P23" s="8"/>
    </row>
    <row r="24" spans="2:16" ht="16.5">
      <c r="B24" s="2" t="s">
        <v>95</v>
      </c>
      <c r="D24" s="15">
        <v>-289</v>
      </c>
      <c r="E24" s="15"/>
      <c r="F24" s="15">
        <v>-194</v>
      </c>
      <c r="G24" s="15"/>
      <c r="H24" s="15">
        <v>-289</v>
      </c>
      <c r="I24" s="15"/>
      <c r="J24" s="15">
        <v>-194</v>
      </c>
      <c r="K24" s="24">
        <v>-56</v>
      </c>
      <c r="L24" s="8">
        <v>-70</v>
      </c>
      <c r="P24" s="8"/>
    </row>
    <row r="25" spans="4:16" ht="16.5">
      <c r="D25" s="6"/>
      <c r="E25" s="6"/>
      <c r="F25" s="8"/>
      <c r="G25" s="6"/>
      <c r="H25" s="8"/>
      <c r="I25" s="8"/>
      <c r="J25" s="8"/>
      <c r="K25" s="24"/>
      <c r="L25" s="8"/>
      <c r="P25" s="8"/>
    </row>
    <row r="26" spans="2:16" ht="15.75">
      <c r="B26" s="2" t="s">
        <v>96</v>
      </c>
      <c r="D26" s="8">
        <f>SUM(D22:D25)</f>
        <v>436</v>
      </c>
      <c r="E26" s="8"/>
      <c r="F26" s="8">
        <f>SUM(F22:F25)</f>
        <v>-139</v>
      </c>
      <c r="G26" s="6"/>
      <c r="H26" s="8">
        <f>SUM(H22:H25)</f>
        <v>436</v>
      </c>
      <c r="I26" s="8"/>
      <c r="J26" s="8">
        <f>SUM(J22:J25)</f>
        <v>-139</v>
      </c>
      <c r="K26" s="8">
        <f>SUM(K22:K25)</f>
        <v>-699</v>
      </c>
      <c r="L26" s="8">
        <f>SUM(L22:L25)</f>
        <v>-2275</v>
      </c>
      <c r="P26" s="8"/>
    </row>
    <row r="27" spans="4:16" ht="16.5">
      <c r="D27" s="8"/>
      <c r="E27" s="8"/>
      <c r="F27" s="8"/>
      <c r="G27" s="6"/>
      <c r="H27" s="8"/>
      <c r="I27" s="8"/>
      <c r="J27" s="8"/>
      <c r="K27" s="24"/>
      <c r="L27" s="8"/>
      <c r="P27" s="8"/>
    </row>
    <row r="28" spans="2:16" ht="15.75">
      <c r="B28" s="2" t="s">
        <v>4</v>
      </c>
      <c r="C28" s="76">
        <v>17</v>
      </c>
      <c r="D28" s="15">
        <v>11</v>
      </c>
      <c r="E28" s="15"/>
      <c r="F28" s="15">
        <v>10</v>
      </c>
      <c r="G28" s="6"/>
      <c r="H28" s="15">
        <v>11</v>
      </c>
      <c r="I28" s="15"/>
      <c r="J28" s="15">
        <v>10</v>
      </c>
      <c r="K28" s="15">
        <v>-1</v>
      </c>
      <c r="L28" s="15">
        <v>-1</v>
      </c>
      <c r="P28" s="15"/>
    </row>
    <row r="29" spans="4:16" ht="9" customHeight="1">
      <c r="D29" s="6"/>
      <c r="E29" s="6"/>
      <c r="F29" s="6"/>
      <c r="G29" s="6"/>
      <c r="H29" s="6"/>
      <c r="I29" s="6"/>
      <c r="J29" s="6"/>
      <c r="K29" s="6"/>
      <c r="L29" s="6"/>
      <c r="P29" s="6"/>
    </row>
    <row r="30" spans="2:16" ht="16.5" thickBot="1">
      <c r="B30" s="1" t="s">
        <v>97</v>
      </c>
      <c r="C30" s="1"/>
      <c r="D30" s="17">
        <f>D26+D28</f>
        <v>447</v>
      </c>
      <c r="E30" s="17"/>
      <c r="F30" s="17">
        <f>F26+F28</f>
        <v>-129</v>
      </c>
      <c r="G30" s="6"/>
      <c r="H30" s="17">
        <f>H26+H28</f>
        <v>447</v>
      </c>
      <c r="I30" s="17"/>
      <c r="J30" s="17">
        <f>J26+J28</f>
        <v>-129</v>
      </c>
      <c r="K30" s="6">
        <f>K26+K28</f>
        <v>-700</v>
      </c>
      <c r="L30" s="6">
        <f>L26+L28</f>
        <v>-2276</v>
      </c>
      <c r="P30" s="6"/>
    </row>
    <row r="31" spans="4:16" ht="12" customHeight="1" thickTop="1">
      <c r="D31" s="6"/>
      <c r="E31" s="6"/>
      <c r="F31" s="6"/>
      <c r="G31" s="6"/>
      <c r="H31" s="6"/>
      <c r="I31" s="6"/>
      <c r="J31" s="6"/>
      <c r="K31" s="6"/>
      <c r="L31" s="6"/>
      <c r="P31" s="6"/>
    </row>
    <row r="32" spans="2:16" ht="15.75">
      <c r="B32" s="1" t="s">
        <v>98</v>
      </c>
      <c r="D32" s="6"/>
      <c r="E32" s="6"/>
      <c r="F32" s="6"/>
      <c r="G32" s="6"/>
      <c r="H32" s="6"/>
      <c r="I32" s="6"/>
      <c r="J32" s="6"/>
      <c r="K32" s="6"/>
      <c r="L32" s="6"/>
      <c r="P32" s="6"/>
    </row>
    <row r="33" spans="4:16" ht="9" customHeight="1">
      <c r="D33" s="6"/>
      <c r="E33" s="6"/>
      <c r="F33" s="6"/>
      <c r="G33" s="6"/>
      <c r="H33" s="6"/>
      <c r="I33" s="6"/>
      <c r="J33" s="6"/>
      <c r="K33" s="6"/>
      <c r="L33" s="6"/>
      <c r="P33" s="6"/>
    </row>
    <row r="34" spans="2:16" ht="15.75">
      <c r="B34" s="2" t="s">
        <v>99</v>
      </c>
      <c r="D34" s="6">
        <v>235</v>
      </c>
      <c r="E34" s="6"/>
      <c r="F34" s="6">
        <v>-128</v>
      </c>
      <c r="G34" s="6"/>
      <c r="H34" s="6">
        <v>235</v>
      </c>
      <c r="I34" s="6"/>
      <c r="J34" s="6">
        <f>-98-30</f>
        <v>-128</v>
      </c>
      <c r="K34" s="6"/>
      <c r="L34" s="6"/>
      <c r="P34" s="6"/>
    </row>
    <row r="35" spans="4:16" ht="9.75" customHeight="1">
      <c r="D35" s="6"/>
      <c r="E35" s="6"/>
      <c r="F35" s="6"/>
      <c r="G35" s="6"/>
      <c r="H35" s="6"/>
      <c r="I35" s="6"/>
      <c r="J35" s="6"/>
      <c r="K35" s="6"/>
      <c r="L35" s="6"/>
      <c r="P35" s="6"/>
    </row>
    <row r="36" spans="2:16" ht="15.75">
      <c r="B36" s="2" t="s">
        <v>11</v>
      </c>
      <c r="D36" s="15">
        <v>212</v>
      </c>
      <c r="E36" s="6"/>
      <c r="F36" s="6">
        <v>-1</v>
      </c>
      <c r="G36" s="6"/>
      <c r="H36" s="6">
        <v>212</v>
      </c>
      <c r="I36" s="6"/>
      <c r="J36" s="6">
        <v>-1</v>
      </c>
      <c r="K36" s="6">
        <v>2</v>
      </c>
      <c r="L36" s="6">
        <v>-4</v>
      </c>
      <c r="P36" s="6"/>
    </row>
    <row r="37" spans="4:16" ht="9" customHeight="1">
      <c r="D37" s="16"/>
      <c r="E37" s="16"/>
      <c r="F37" s="16"/>
      <c r="G37" s="6"/>
      <c r="H37" s="16"/>
      <c r="I37" s="16"/>
      <c r="J37" s="16"/>
      <c r="K37" s="16"/>
      <c r="L37" s="16"/>
      <c r="P37" s="16"/>
    </row>
    <row r="38" spans="4:16" ht="16.5" thickBot="1">
      <c r="D38" s="17">
        <f>D34+D36</f>
        <v>447</v>
      </c>
      <c r="E38" s="17"/>
      <c r="F38" s="17">
        <f>F34+F36</f>
        <v>-129</v>
      </c>
      <c r="G38" s="6"/>
      <c r="H38" s="17">
        <f>H34+H36</f>
        <v>447</v>
      </c>
      <c r="I38" s="17">
        <f>I34+I36</f>
        <v>0</v>
      </c>
      <c r="J38" s="17">
        <f>J34+J36</f>
        <v>-129</v>
      </c>
      <c r="K38" s="17">
        <f>K30+K36</f>
        <v>-698</v>
      </c>
      <c r="L38" s="17">
        <f>L30+L36</f>
        <v>-2280</v>
      </c>
      <c r="P38" s="17"/>
    </row>
    <row r="39" spans="4:16" ht="16.5" thickTop="1">
      <c r="D39" s="18"/>
      <c r="E39" s="18"/>
      <c r="F39" s="18"/>
      <c r="G39" s="65"/>
      <c r="H39" s="18"/>
      <c r="I39" s="18"/>
      <c r="J39" s="18"/>
      <c r="K39" s="18"/>
      <c r="L39" s="18"/>
      <c r="P39" s="18"/>
    </row>
    <row r="40" spans="2:16" ht="16.5">
      <c r="B40" s="1" t="s">
        <v>143</v>
      </c>
      <c r="D40" s="18"/>
      <c r="E40" s="18"/>
      <c r="F40" s="18"/>
      <c r="G40" s="65"/>
      <c r="H40" s="18"/>
      <c r="I40" s="18"/>
      <c r="J40" s="18"/>
      <c r="K40" s="24"/>
      <c r="L40" s="18"/>
      <c r="P40" s="18"/>
    </row>
    <row r="41" spans="2:16" ht="16.5">
      <c r="B41" s="1" t="s">
        <v>144</v>
      </c>
      <c r="D41" s="18"/>
      <c r="E41" s="18"/>
      <c r="F41" s="18"/>
      <c r="G41" s="65"/>
      <c r="H41" s="18"/>
      <c r="I41" s="18"/>
      <c r="J41" s="18"/>
      <c r="K41" s="24"/>
      <c r="L41" s="18"/>
      <c r="P41" s="18"/>
    </row>
    <row r="42" spans="2:16" ht="9" customHeight="1">
      <c r="B42" s="1"/>
      <c r="D42" s="18"/>
      <c r="E42" s="18"/>
      <c r="F42" s="18"/>
      <c r="G42" s="65"/>
      <c r="H42" s="18"/>
      <c r="I42" s="18"/>
      <c r="J42" s="18"/>
      <c r="K42" s="24"/>
      <c r="L42" s="18"/>
      <c r="P42" s="18"/>
    </row>
    <row r="43" spans="2:16" ht="16.5" thickBot="1">
      <c r="B43" s="2" t="s">
        <v>68</v>
      </c>
      <c r="D43" s="19">
        <f>(D34/60490)*100</f>
        <v>0.38849396594478425</v>
      </c>
      <c r="E43" s="19"/>
      <c r="F43" s="19">
        <f>(F34/60490)*100</f>
        <v>-0.21160522400396758</v>
      </c>
      <c r="G43" s="51"/>
      <c r="H43" s="19">
        <f>(H34/60490)*100</f>
        <v>0.38849396594478425</v>
      </c>
      <c r="I43" s="19"/>
      <c r="J43" s="19">
        <f>(J34/60490)*100</f>
        <v>-0.21160522400396758</v>
      </c>
      <c r="K43" s="27"/>
      <c r="L43" s="19">
        <f>-1670000/60495000*100</f>
        <v>-2.760558723861476</v>
      </c>
      <c r="P43" s="19"/>
    </row>
    <row r="44" spans="2:16" ht="17.25" thickBot="1" thickTop="1">
      <c r="B44" s="5" t="s">
        <v>69</v>
      </c>
      <c r="C44" s="5"/>
      <c r="D44" s="19">
        <f>D43</f>
        <v>0.38849396594478425</v>
      </c>
      <c r="E44" s="19"/>
      <c r="F44" s="19">
        <f>+F43</f>
        <v>-0.21160522400396758</v>
      </c>
      <c r="G44" s="51"/>
      <c r="H44" s="19">
        <f>H43</f>
        <v>0.38849396594478425</v>
      </c>
      <c r="I44" s="19"/>
      <c r="J44" s="19">
        <f>+J43</f>
        <v>-0.21160522400396758</v>
      </c>
      <c r="K44" s="26"/>
      <c r="P44" s="19"/>
    </row>
    <row r="45" spans="2:16" ht="16.5" thickTop="1">
      <c r="B45" s="5"/>
      <c r="C45" s="5"/>
      <c r="D45" s="51"/>
      <c r="E45" s="51"/>
      <c r="F45" s="51"/>
      <c r="G45" s="51"/>
      <c r="H45" s="51"/>
      <c r="I45" s="51"/>
      <c r="J45" s="51"/>
      <c r="K45" s="26"/>
      <c r="P45" s="51"/>
    </row>
    <row r="46" spans="2:7" ht="15.75">
      <c r="B46" s="1" t="s">
        <v>129</v>
      </c>
      <c r="C46" s="1"/>
      <c r="G46" s="14"/>
    </row>
    <row r="47" spans="2:7" ht="15.75">
      <c r="B47" s="1" t="s">
        <v>159</v>
      </c>
      <c r="C47" s="1"/>
      <c r="G47" s="14"/>
    </row>
  </sheetData>
  <printOptions/>
  <pageMargins left="0.5" right="0" top="1" bottom="0.5" header="0" footer="0"/>
  <pageSetup firstPageNumber="1" useFirstPageNumber="1" horizontalDpi="600" verticalDpi="600" orientation="portrait" paperSize="9" scale="96" r:id="rId1"/>
  <headerFooter alignWithMargins="0">
    <oddFooter>&amp;C&amp;"Times New Roman,Regular"&amp;12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1">
      <selection activeCell="B14" sqref="B14"/>
    </sheetView>
  </sheetViews>
  <sheetFormatPr defaultColWidth="9.140625" defaultRowHeight="12.75"/>
  <cols>
    <col min="1" max="1" width="4.421875" style="0" customWidth="1"/>
    <col min="2" max="2" width="45.28125" style="0" customWidth="1"/>
    <col min="3" max="9" width="17.7109375" style="0" customWidth="1"/>
  </cols>
  <sheetData>
    <row r="1" s="2" customFormat="1" ht="18.75">
      <c r="A1" s="53" t="s">
        <v>46</v>
      </c>
    </row>
    <row r="2" spans="1:9" s="2" customFormat="1" ht="15.75">
      <c r="A2" s="74" t="s">
        <v>40</v>
      </c>
      <c r="B2" s="22"/>
      <c r="C2" s="22"/>
      <c r="E2" s="22"/>
      <c r="I2" s="22"/>
    </row>
    <row r="3" spans="1:4" s="2" customFormat="1" ht="15.75" customHeight="1">
      <c r="A3" s="50"/>
      <c r="D3" s="18"/>
    </row>
    <row r="4" spans="1:4" s="2" customFormat="1" ht="15.75" customHeight="1">
      <c r="A4" s="52" t="s">
        <v>123</v>
      </c>
      <c r="D4" s="18"/>
    </row>
    <row r="5" spans="1:4" s="2" customFormat="1" ht="15.75" customHeight="1">
      <c r="A5" s="50"/>
      <c r="D5" s="18"/>
    </row>
    <row r="6" spans="1:4" s="2" customFormat="1" ht="15.75" customHeight="1">
      <c r="A6" s="23" t="s">
        <v>130</v>
      </c>
      <c r="B6" s="1" t="s">
        <v>161</v>
      </c>
      <c r="D6" s="18"/>
    </row>
    <row r="7" spans="1:4" s="2" customFormat="1" ht="15.75" customHeight="1">
      <c r="A7" s="1"/>
      <c r="D7" s="18"/>
    </row>
    <row r="8" spans="1:9" ht="15.75" customHeight="1">
      <c r="A8" s="14"/>
      <c r="B8" s="14"/>
      <c r="C8" s="73" t="s">
        <v>122</v>
      </c>
      <c r="D8" s="2"/>
      <c r="E8" s="2"/>
      <c r="F8" s="2"/>
      <c r="G8" s="2"/>
      <c r="H8" s="2"/>
      <c r="I8" s="2"/>
    </row>
    <row r="9" spans="1:9" ht="15.75" customHeight="1">
      <c r="A9" s="14"/>
      <c r="B9" s="14"/>
      <c r="C9" s="85" t="s">
        <v>70</v>
      </c>
      <c r="D9" s="85"/>
      <c r="E9" s="31" t="s">
        <v>66</v>
      </c>
      <c r="I9" s="31"/>
    </row>
    <row r="10" spans="1:7" ht="15.75" customHeight="1">
      <c r="A10" s="14"/>
      <c r="B10" s="14"/>
      <c r="C10" s="31" t="s">
        <v>72</v>
      </c>
      <c r="D10" s="31" t="s">
        <v>73</v>
      </c>
      <c r="E10" s="31" t="s">
        <v>100</v>
      </c>
      <c r="G10" s="31"/>
    </row>
    <row r="11" spans="1:9" ht="15.75" customHeight="1">
      <c r="A11" s="14"/>
      <c r="B11" s="14"/>
      <c r="C11" s="61" t="s">
        <v>71</v>
      </c>
      <c r="D11" s="31" t="s">
        <v>74</v>
      </c>
      <c r="E11" s="31" t="s">
        <v>101</v>
      </c>
      <c r="F11" s="31" t="s">
        <v>80</v>
      </c>
      <c r="G11" s="31"/>
      <c r="H11" s="31" t="s">
        <v>105</v>
      </c>
      <c r="I11" s="31" t="s">
        <v>14</v>
      </c>
    </row>
    <row r="12" spans="1:9" ht="15.75" customHeight="1">
      <c r="A12" s="14"/>
      <c r="B12" s="14"/>
      <c r="C12" s="14"/>
      <c r="D12" s="31" t="s">
        <v>75</v>
      </c>
      <c r="E12" s="31" t="s">
        <v>102</v>
      </c>
      <c r="F12" s="31" t="s">
        <v>103</v>
      </c>
      <c r="G12" s="31" t="s">
        <v>104</v>
      </c>
      <c r="H12" s="31" t="s">
        <v>106</v>
      </c>
      <c r="I12" s="31" t="s">
        <v>107</v>
      </c>
    </row>
    <row r="13" spans="1:9" ht="15.75" customHeight="1">
      <c r="A13" s="14"/>
      <c r="B13" s="14"/>
      <c r="C13" s="14"/>
      <c r="D13" s="31" t="s">
        <v>76</v>
      </c>
      <c r="E13" s="31"/>
      <c r="F13" s="31"/>
      <c r="G13" s="31"/>
      <c r="H13" s="31"/>
      <c r="I13" s="31"/>
    </row>
    <row r="14" spans="1:9" ht="15.75" customHeight="1">
      <c r="A14" s="14"/>
      <c r="B14" s="14"/>
      <c r="C14" s="14"/>
      <c r="D14" s="31"/>
      <c r="E14" s="31"/>
      <c r="F14" s="31"/>
      <c r="G14" s="31"/>
      <c r="H14" s="31"/>
      <c r="I14" s="31"/>
    </row>
    <row r="15" spans="1:9" ht="15.75" customHeight="1">
      <c r="A15" s="46"/>
      <c r="B15" s="46"/>
      <c r="C15" s="64" t="s">
        <v>15</v>
      </c>
      <c r="D15" s="64" t="s">
        <v>15</v>
      </c>
      <c r="E15" s="64" t="s">
        <v>15</v>
      </c>
      <c r="F15" s="64" t="s">
        <v>15</v>
      </c>
      <c r="G15" s="64"/>
      <c r="H15" s="64" t="s">
        <v>15</v>
      </c>
      <c r="I15" s="64" t="s">
        <v>15</v>
      </c>
    </row>
    <row r="16" spans="1:9" ht="15.75" customHeight="1">
      <c r="A16" s="14"/>
      <c r="B16" s="14"/>
      <c r="C16" s="31"/>
      <c r="D16" s="31"/>
      <c r="E16" s="31"/>
      <c r="F16" s="31"/>
      <c r="G16" s="31"/>
      <c r="H16" s="31"/>
      <c r="I16" s="31"/>
    </row>
    <row r="17" spans="1:2" ht="15.75" customHeight="1">
      <c r="A17" s="14"/>
      <c r="B17" s="43" t="s">
        <v>182</v>
      </c>
    </row>
    <row r="18" spans="1:9" ht="15.75" customHeight="1">
      <c r="A18" s="14"/>
      <c r="B18" s="14"/>
      <c r="C18" s="14"/>
      <c r="D18" s="30"/>
      <c r="E18" s="30"/>
      <c r="F18" s="30"/>
      <c r="G18" s="30"/>
      <c r="H18" s="30"/>
      <c r="I18" s="30"/>
    </row>
    <row r="19" spans="1:9" ht="15.75" customHeight="1">
      <c r="A19" s="14"/>
      <c r="B19" s="14" t="s">
        <v>160</v>
      </c>
      <c r="C19" s="7">
        <v>60490</v>
      </c>
      <c r="D19" s="40">
        <v>30831</v>
      </c>
      <c r="E19" s="48">
        <f>16179+26</f>
        <v>16205</v>
      </c>
      <c r="F19" s="35">
        <v>-8246</v>
      </c>
      <c r="G19" s="40">
        <f>SUM(C19:F19)</f>
        <v>99280</v>
      </c>
      <c r="H19" s="24">
        <v>898</v>
      </c>
      <c r="I19" s="48">
        <f>SUM(G19:H19)</f>
        <v>100178</v>
      </c>
    </row>
    <row r="20" spans="1:9" ht="15.75" customHeight="1">
      <c r="A20" s="14"/>
      <c r="B20" s="14"/>
      <c r="C20" s="7"/>
      <c r="D20" s="40"/>
      <c r="E20" s="48"/>
      <c r="F20" s="35"/>
      <c r="G20" s="40"/>
      <c r="H20" s="24"/>
      <c r="I20" s="48"/>
    </row>
    <row r="21" spans="1:9" ht="15.75" customHeight="1">
      <c r="A21" s="14"/>
      <c r="B21" s="14" t="s">
        <v>169</v>
      </c>
      <c r="C21" s="40">
        <v>0</v>
      </c>
      <c r="D21" s="40">
        <v>0</v>
      </c>
      <c r="E21" s="40">
        <v>0</v>
      </c>
      <c r="F21" s="35">
        <v>235</v>
      </c>
      <c r="G21" s="35">
        <f>SUM(C21:F21)</f>
        <v>235</v>
      </c>
      <c r="H21" s="35">
        <v>212</v>
      </c>
      <c r="I21" s="62">
        <f>SUM(G21:H21)</f>
        <v>447</v>
      </c>
    </row>
    <row r="22" spans="1:9" ht="15.75" customHeight="1">
      <c r="A22" s="14"/>
      <c r="B22" s="14"/>
      <c r="C22" s="34"/>
      <c r="D22" s="34"/>
      <c r="E22" s="34"/>
      <c r="F22" s="34"/>
      <c r="G22" s="34"/>
      <c r="H22" s="34"/>
      <c r="I22" s="34"/>
    </row>
    <row r="23" spans="1:9" ht="15.75" customHeight="1" thickBot="1">
      <c r="A23" s="14"/>
      <c r="B23" s="43" t="s">
        <v>108</v>
      </c>
      <c r="C23" s="49">
        <f>SUM(C19:C21)</f>
        <v>60490</v>
      </c>
      <c r="D23" s="49">
        <f aca="true" t="shared" si="0" ref="D23:I23">SUM(D19:D21)</f>
        <v>30831</v>
      </c>
      <c r="E23" s="49">
        <f t="shared" si="0"/>
        <v>16205</v>
      </c>
      <c r="F23" s="49">
        <f t="shared" si="0"/>
        <v>-8011</v>
      </c>
      <c r="G23" s="49">
        <f t="shared" si="0"/>
        <v>99515</v>
      </c>
      <c r="H23" s="49">
        <f t="shared" si="0"/>
        <v>1110</v>
      </c>
      <c r="I23" s="49">
        <f t="shared" si="0"/>
        <v>100625</v>
      </c>
    </row>
    <row r="24" spans="1:9" ht="15.75" customHeight="1" thickTop="1">
      <c r="A24" s="14"/>
      <c r="B24" s="14"/>
      <c r="C24" s="40"/>
      <c r="D24" s="40"/>
      <c r="E24" s="40"/>
      <c r="F24" s="40"/>
      <c r="G24" s="40"/>
      <c r="H24" s="40"/>
      <c r="I24" s="40"/>
    </row>
    <row r="25" spans="1:9" ht="15.75" customHeight="1">
      <c r="A25" s="14"/>
      <c r="B25" s="43" t="s">
        <v>183</v>
      </c>
      <c r="C25" s="43"/>
      <c r="D25" s="30"/>
      <c r="E25" s="30"/>
      <c r="F25" s="30"/>
      <c r="G25" s="30"/>
      <c r="H25" s="30"/>
      <c r="I25" s="30"/>
    </row>
    <row r="26" spans="1:9" ht="15.75" customHeight="1">
      <c r="A26" s="14"/>
      <c r="B26" s="14"/>
      <c r="C26" s="14"/>
      <c r="D26" s="30"/>
      <c r="E26" s="30"/>
      <c r="F26" s="30"/>
      <c r="G26" s="30"/>
      <c r="H26" s="30"/>
      <c r="I26" s="30"/>
    </row>
    <row r="27" spans="1:9" ht="15.75" customHeight="1">
      <c r="A27" s="14"/>
      <c r="B27" s="14" t="s">
        <v>150</v>
      </c>
      <c r="C27" s="7">
        <v>60490</v>
      </c>
      <c r="D27" s="40">
        <v>30831</v>
      </c>
      <c r="E27" s="48">
        <f>16179+26</f>
        <v>16205</v>
      </c>
      <c r="F27" s="35">
        <v>-8630</v>
      </c>
      <c r="G27" s="40">
        <f>SUM(C27:F27)</f>
        <v>98896</v>
      </c>
      <c r="H27" s="24">
        <v>471</v>
      </c>
      <c r="I27" s="48">
        <f>SUM(G27:H27)</f>
        <v>99367</v>
      </c>
    </row>
    <row r="28" spans="1:9" ht="7.5" customHeight="1">
      <c r="A28" s="14"/>
      <c r="B28" s="14"/>
      <c r="C28" s="7"/>
      <c r="D28" s="40"/>
      <c r="E28" s="48"/>
      <c r="F28" s="35"/>
      <c r="G28" s="40"/>
      <c r="H28" s="24"/>
      <c r="I28" s="48"/>
    </row>
    <row r="29" spans="1:9" ht="15.75" customHeight="1">
      <c r="A29" s="14"/>
      <c r="B29" s="14" t="s">
        <v>151</v>
      </c>
      <c r="C29" s="7"/>
      <c r="D29" s="40"/>
      <c r="E29" s="48"/>
      <c r="F29" s="35"/>
      <c r="G29" s="40"/>
      <c r="H29" s="24"/>
      <c r="I29" s="48"/>
    </row>
    <row r="30" spans="1:9" ht="15.75" customHeight="1">
      <c r="A30" s="14"/>
      <c r="B30" s="14" t="s">
        <v>152</v>
      </c>
      <c r="C30" s="81">
        <v>0</v>
      </c>
      <c r="D30" s="82">
        <v>0</v>
      </c>
      <c r="E30" s="83">
        <v>0</v>
      </c>
      <c r="F30" s="37">
        <v>-484</v>
      </c>
      <c r="G30" s="37">
        <f>SUM(C30:F30)</f>
        <v>-484</v>
      </c>
      <c r="H30" s="25">
        <v>0</v>
      </c>
      <c r="I30" s="84">
        <f>SUM(G30:H30)</f>
        <v>-484</v>
      </c>
    </row>
    <row r="31" spans="1:9" ht="6.75" customHeight="1">
      <c r="A31" s="14"/>
      <c r="B31" s="14"/>
      <c r="C31" s="7"/>
      <c r="D31" s="40"/>
      <c r="E31" s="48"/>
      <c r="F31" s="35"/>
      <c r="G31" s="40"/>
      <c r="H31" s="24"/>
      <c r="I31" s="48"/>
    </row>
    <row r="32" spans="1:9" ht="15.75" customHeight="1">
      <c r="A32" s="14"/>
      <c r="B32" s="14" t="s">
        <v>153</v>
      </c>
      <c r="C32" s="7">
        <f>SUM(C27:C30)</f>
        <v>60490</v>
      </c>
      <c r="D32" s="7">
        <f>SUM(D27:D30)</f>
        <v>30831</v>
      </c>
      <c r="E32" s="7">
        <f>SUM(E27:E30)</f>
        <v>16205</v>
      </c>
      <c r="F32" s="7">
        <f>SUM(F27:F30)</f>
        <v>-9114</v>
      </c>
      <c r="G32" s="40">
        <f>SUM(C32:F32)</f>
        <v>98412</v>
      </c>
      <c r="H32" s="24">
        <f>SUM(H27:H30)</f>
        <v>471</v>
      </c>
      <c r="I32" s="48">
        <f>SUM(G32:H32)</f>
        <v>98883</v>
      </c>
    </row>
    <row r="33" spans="1:9" ht="15.75" customHeight="1">
      <c r="A33" s="14"/>
      <c r="B33" s="14"/>
      <c r="C33" s="7"/>
      <c r="D33" s="40"/>
      <c r="E33" s="48"/>
      <c r="F33" s="35"/>
      <c r="G33" s="40"/>
      <c r="H33" s="24"/>
      <c r="I33" s="48"/>
    </row>
    <row r="34" spans="1:9" ht="15.75" customHeight="1">
      <c r="A34" s="14"/>
      <c r="B34" s="14" t="s">
        <v>131</v>
      </c>
      <c r="C34" s="40">
        <v>0</v>
      </c>
      <c r="D34" s="40">
        <v>0</v>
      </c>
      <c r="E34" s="40">
        <v>0</v>
      </c>
      <c r="F34" s="35">
        <v>-128</v>
      </c>
      <c r="G34" s="35">
        <f>SUM(C34:F34)</f>
        <v>-128</v>
      </c>
      <c r="H34" s="35">
        <v>-1</v>
      </c>
      <c r="I34" s="62">
        <f>SUM(G34:H34)</f>
        <v>-129</v>
      </c>
    </row>
    <row r="35" spans="1:9" ht="15.75" customHeight="1">
      <c r="A35" s="14"/>
      <c r="B35" s="14"/>
      <c r="C35" s="34"/>
      <c r="D35" s="34"/>
      <c r="E35" s="34"/>
      <c r="F35" s="34"/>
      <c r="G35" s="34"/>
      <c r="H35" s="34"/>
      <c r="I35" s="34"/>
    </row>
    <row r="36" spans="1:9" ht="15.75" customHeight="1" thickBot="1">
      <c r="A36" s="14"/>
      <c r="B36" s="43" t="s">
        <v>108</v>
      </c>
      <c r="C36" s="49">
        <f>SUM(C32:C34)</f>
        <v>60490</v>
      </c>
      <c r="D36" s="49">
        <f>SUM(D32:D34)</f>
        <v>30831</v>
      </c>
      <c r="E36" s="49">
        <f>SUM(E32:E34)</f>
        <v>16205</v>
      </c>
      <c r="F36" s="49">
        <f>SUM(F32:F34)</f>
        <v>-9242</v>
      </c>
      <c r="G36" s="49">
        <f>SUM(C36:F36)</f>
        <v>98284</v>
      </c>
      <c r="H36" s="49">
        <f>SUM(H32:H34)</f>
        <v>470</v>
      </c>
      <c r="I36" s="49">
        <f>SUM(G36:H36)</f>
        <v>98754</v>
      </c>
    </row>
    <row r="37" spans="1:9" ht="15.75" customHeight="1" thickTop="1">
      <c r="A37" s="30"/>
      <c r="B37" s="30"/>
      <c r="C37" s="30"/>
      <c r="D37" s="30"/>
      <c r="E37" s="30"/>
      <c r="F37" s="30"/>
      <c r="G37" s="30"/>
      <c r="H37" s="30"/>
      <c r="I37" s="30"/>
    </row>
    <row r="38" spans="1:9" ht="15.75" customHeight="1">
      <c r="A38" s="1" t="s">
        <v>84</v>
      </c>
      <c r="B38" s="2"/>
      <c r="C38" s="2"/>
      <c r="D38" s="2"/>
      <c r="E38" s="2"/>
      <c r="F38" s="2"/>
      <c r="G38" s="2"/>
      <c r="H38" s="2"/>
      <c r="I38" s="2"/>
    </row>
    <row r="39" spans="1:9" ht="15.75" customHeight="1">
      <c r="A39" s="1" t="s">
        <v>158</v>
      </c>
      <c r="B39" s="2"/>
      <c r="C39" s="2"/>
      <c r="D39" s="2"/>
      <c r="E39" s="2"/>
      <c r="F39" s="2"/>
      <c r="G39" s="2"/>
      <c r="H39" s="2"/>
      <c r="I39" s="2"/>
    </row>
    <row r="40" spans="1:9" ht="15.75" customHeight="1">
      <c r="A40" s="2"/>
      <c r="B40" s="2"/>
      <c r="C40" s="2"/>
      <c r="D40" s="2"/>
      <c r="E40" s="2"/>
      <c r="F40" s="2"/>
      <c r="G40" s="2"/>
      <c r="H40" s="2"/>
      <c r="I40" s="2"/>
    </row>
    <row r="41" spans="1:9" ht="15.75" customHeight="1">
      <c r="A41" s="2"/>
      <c r="B41" s="2"/>
      <c r="C41" s="2"/>
      <c r="D41" s="2"/>
      <c r="E41" s="2"/>
      <c r="F41" s="2"/>
      <c r="G41" s="2"/>
      <c r="H41" s="2"/>
      <c r="I41" s="2"/>
    </row>
    <row r="42" spans="1:9" ht="15.75" customHeight="1">
      <c r="A42" s="2"/>
      <c r="B42" s="2"/>
      <c r="C42" s="2"/>
      <c r="D42" s="2"/>
      <c r="E42" s="2"/>
      <c r="F42" s="2"/>
      <c r="G42" s="2"/>
      <c r="H42" s="2"/>
      <c r="I42" s="2"/>
    </row>
    <row r="43" spans="1:9" ht="15.75" customHeight="1">
      <c r="A43" s="2"/>
      <c r="B43" s="2"/>
      <c r="C43" s="2"/>
      <c r="D43" s="2"/>
      <c r="E43" s="2"/>
      <c r="F43" s="2"/>
      <c r="G43" s="2"/>
      <c r="H43" s="2"/>
      <c r="I43" s="2"/>
    </row>
    <row r="44" spans="1:9" ht="15.75" customHeight="1">
      <c r="A44" s="2"/>
      <c r="B44" s="2"/>
      <c r="C44" s="2"/>
      <c r="D44" s="2"/>
      <c r="E44" s="2"/>
      <c r="F44" s="2"/>
      <c r="G44" s="2"/>
      <c r="H44" s="2"/>
      <c r="I44" s="2"/>
    </row>
    <row r="45" ht="15.75" customHeight="1"/>
    <row r="46" ht="15.75" customHeight="1"/>
    <row r="47" ht="15.75" customHeight="1"/>
    <row r="48" ht="15.75" customHeight="1"/>
  </sheetData>
  <mergeCells count="1">
    <mergeCell ref="C9:D9"/>
  </mergeCells>
  <printOptions/>
  <pageMargins left="0.75" right="0" top="0.75" bottom="0.25" header="0" footer="0"/>
  <pageSetup horizontalDpi="600" verticalDpi="600" orientation="landscape" paperSize="9" scale="80" r:id="rId1"/>
  <headerFooter alignWithMargins="0">
    <oddFooter>&amp;C&amp;"Times New Roman,Regular"&amp;12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00"/>
  <sheetViews>
    <sheetView view="pageBreakPreview" zoomScale="60" workbookViewId="0" topLeftCell="A64">
      <selection activeCell="F82" sqref="F82"/>
    </sheetView>
  </sheetViews>
  <sheetFormatPr defaultColWidth="9.140625" defaultRowHeight="15.75" customHeight="1"/>
  <cols>
    <col min="1" max="1" width="3.421875" style="2" customWidth="1"/>
    <col min="2" max="2" width="39.57421875" style="2" customWidth="1"/>
    <col min="3" max="3" width="7.8515625" style="2" customWidth="1"/>
    <col min="4" max="4" width="18.140625" style="2" customWidth="1"/>
    <col min="5" max="5" width="3.28125" style="2" customWidth="1"/>
    <col min="6" max="6" width="17.8515625" style="2" customWidth="1"/>
    <col min="7" max="7" width="4.28125" style="2" customWidth="1"/>
    <col min="8" max="16384" width="9.140625" style="2" customWidth="1"/>
  </cols>
  <sheetData>
    <row r="1" ht="15.75" customHeight="1">
      <c r="A1" s="53" t="s">
        <v>46</v>
      </c>
    </row>
    <row r="2" ht="15.75" customHeight="1">
      <c r="A2" s="74" t="s">
        <v>40</v>
      </c>
    </row>
    <row r="3" ht="15.75" customHeight="1">
      <c r="A3" s="50"/>
    </row>
    <row r="4" ht="15.75" customHeight="1">
      <c r="A4" s="52" t="s">
        <v>123</v>
      </c>
    </row>
    <row r="5" ht="15.75" customHeight="1">
      <c r="A5" s="18"/>
    </row>
    <row r="6" spans="1:6" ht="15.75" customHeight="1">
      <c r="A6" s="2" t="s">
        <v>132</v>
      </c>
      <c r="B6" s="77" t="s">
        <v>165</v>
      </c>
      <c r="C6" s="77"/>
      <c r="D6" s="77"/>
      <c r="E6" s="77"/>
      <c r="F6" s="77"/>
    </row>
    <row r="7" spans="1:5" ht="15.75" customHeight="1">
      <c r="A7" s="30"/>
      <c r="B7" s="30"/>
      <c r="C7" s="30"/>
      <c r="D7" s="31"/>
      <c r="E7" s="39"/>
    </row>
    <row r="8" spans="1:6" ht="15.75" customHeight="1">
      <c r="A8" s="30"/>
      <c r="B8" s="30"/>
      <c r="C8" s="30"/>
      <c r="D8" s="78" t="s">
        <v>134</v>
      </c>
      <c r="E8" s="31"/>
      <c r="F8" s="31"/>
    </row>
    <row r="9" spans="1:6" ht="15.75" customHeight="1">
      <c r="A9" s="30"/>
      <c r="B9" s="30"/>
      <c r="C9" s="30"/>
      <c r="D9" s="12" t="s">
        <v>133</v>
      </c>
      <c r="E9" s="31"/>
      <c r="F9" s="12" t="s">
        <v>133</v>
      </c>
    </row>
    <row r="10" spans="1:6" ht="15.75" customHeight="1">
      <c r="A10" s="30"/>
      <c r="B10" s="30"/>
      <c r="C10" s="32" t="s">
        <v>127</v>
      </c>
      <c r="D10" s="70" t="s">
        <v>164</v>
      </c>
      <c r="E10" s="31"/>
      <c r="F10" s="70" t="s">
        <v>163</v>
      </c>
    </row>
    <row r="11" spans="1:6" ht="15.75" customHeight="1">
      <c r="A11" s="30"/>
      <c r="B11" s="30"/>
      <c r="C11" s="30"/>
      <c r="D11" s="33" t="s">
        <v>15</v>
      </c>
      <c r="E11" s="33"/>
      <c r="F11" s="33" t="s">
        <v>15</v>
      </c>
    </row>
    <row r="12" spans="1:6" s="60" customFormat="1" ht="18" customHeight="1">
      <c r="A12" s="68" t="s">
        <v>109</v>
      </c>
      <c r="B12" s="66"/>
      <c r="C12" s="66"/>
      <c r="D12" s="67"/>
      <c r="E12" s="67"/>
      <c r="F12" s="67"/>
    </row>
    <row r="13" spans="1:6" ht="15.75" customHeight="1">
      <c r="A13" s="30"/>
      <c r="B13" s="30"/>
      <c r="C13" s="30"/>
      <c r="D13" s="33"/>
      <c r="E13" s="33"/>
      <c r="F13" s="33"/>
    </row>
    <row r="14" spans="1:6" ht="15.75" customHeight="1">
      <c r="A14" s="69" t="s">
        <v>110</v>
      </c>
      <c r="B14" s="30"/>
      <c r="C14" s="30"/>
      <c r="D14" s="30"/>
      <c r="E14" s="30"/>
      <c r="F14" s="30"/>
    </row>
    <row r="15" spans="1:6" ht="15.75" customHeight="1">
      <c r="A15" s="69"/>
      <c r="B15" s="30"/>
      <c r="C15" s="30"/>
      <c r="D15" s="30"/>
      <c r="E15" s="30"/>
      <c r="F15" s="30"/>
    </row>
    <row r="16" spans="1:6" ht="15.75" customHeight="1">
      <c r="A16" s="30" t="s">
        <v>41</v>
      </c>
      <c r="B16" s="30"/>
      <c r="C16" s="33">
        <v>9</v>
      </c>
      <c r="D16" s="35">
        <v>2634</v>
      </c>
      <c r="E16" s="35"/>
      <c r="F16" s="35">
        <v>6711</v>
      </c>
    </row>
    <row r="17" spans="1:6" ht="15.75" customHeight="1">
      <c r="A17" s="30" t="s">
        <v>176</v>
      </c>
      <c r="B17" s="30"/>
      <c r="C17" s="30"/>
      <c r="D17" s="35">
        <v>13156</v>
      </c>
      <c r="E17" s="35"/>
      <c r="F17" s="35">
        <v>13124</v>
      </c>
    </row>
    <row r="18" spans="1:6" ht="15.75" customHeight="1">
      <c r="A18" s="30" t="s">
        <v>145</v>
      </c>
      <c r="B18" s="30"/>
      <c r="C18" s="30"/>
      <c r="D18" s="35">
        <v>80538</v>
      </c>
      <c r="E18" s="35"/>
      <c r="F18" s="35">
        <v>76399</v>
      </c>
    </row>
    <row r="19" spans="1:6" ht="15.75" customHeight="1">
      <c r="A19" s="30"/>
      <c r="B19" s="30"/>
      <c r="C19" s="30"/>
      <c r="D19" s="79">
        <f>SUM(D16:D18)</f>
        <v>96328</v>
      </c>
      <c r="E19" s="35"/>
      <c r="F19" s="79">
        <f>SUM(F16:F18)</f>
        <v>96234</v>
      </c>
    </row>
    <row r="20" spans="1:6" ht="15.75" customHeight="1">
      <c r="A20" s="69" t="s">
        <v>42</v>
      </c>
      <c r="B20" s="30"/>
      <c r="C20" s="30"/>
      <c r="D20" s="35"/>
      <c r="E20" s="35"/>
      <c r="F20" s="35"/>
    </row>
    <row r="21" spans="1:6" ht="15.75" customHeight="1">
      <c r="A21" s="69"/>
      <c r="B21" s="30"/>
      <c r="C21" s="30"/>
      <c r="D21" s="35"/>
      <c r="E21" s="35"/>
      <c r="F21" s="35"/>
    </row>
    <row r="22" spans="1:6" ht="15.75" customHeight="1">
      <c r="A22" s="30" t="s">
        <v>111</v>
      </c>
      <c r="B22" s="30"/>
      <c r="C22" s="30"/>
      <c r="D22" s="35">
        <v>8894</v>
      </c>
      <c r="E22" s="35"/>
      <c r="F22" s="35">
        <v>9304</v>
      </c>
    </row>
    <row r="23" spans="1:6" ht="15.75" customHeight="1">
      <c r="A23" s="30" t="s">
        <v>172</v>
      </c>
      <c r="B23" s="30"/>
      <c r="C23" s="30"/>
      <c r="D23" s="35">
        <v>9236</v>
      </c>
      <c r="E23" s="35"/>
      <c r="F23" s="35">
        <v>9933</v>
      </c>
    </row>
    <row r="24" spans="1:6" ht="15.75" customHeight="1">
      <c r="A24" s="30" t="s">
        <v>171</v>
      </c>
      <c r="B24" s="30"/>
      <c r="C24" s="30"/>
      <c r="D24" s="35">
        <v>4061</v>
      </c>
      <c r="E24" s="35"/>
      <c r="F24" s="35">
        <f>4393-538</f>
        <v>3855</v>
      </c>
    </row>
    <row r="25" spans="1:6" ht="15.75" customHeight="1">
      <c r="A25" s="30" t="s">
        <v>173</v>
      </c>
      <c r="B25" s="30"/>
      <c r="C25" s="30"/>
      <c r="D25" s="35">
        <v>632</v>
      </c>
      <c r="E25" s="35"/>
      <c r="F25" s="35">
        <v>538</v>
      </c>
    </row>
    <row r="26" spans="1:6" ht="15.75" customHeight="1">
      <c r="A26" s="30" t="s">
        <v>43</v>
      </c>
      <c r="B26" s="30"/>
      <c r="C26" s="30"/>
      <c r="D26" s="35">
        <v>10817</v>
      </c>
      <c r="E26" s="35"/>
      <c r="F26" s="35">
        <v>10137</v>
      </c>
    </row>
    <row r="27" spans="1:6" ht="15.75" customHeight="1">
      <c r="A27" s="30" t="s">
        <v>20</v>
      </c>
      <c r="B27" s="30"/>
      <c r="C27" s="30"/>
      <c r="D27" s="35">
        <v>1518</v>
      </c>
      <c r="E27" s="35"/>
      <c r="F27" s="35">
        <v>2674</v>
      </c>
    </row>
    <row r="28" spans="1:6" ht="15.75" customHeight="1">
      <c r="A28" s="30"/>
      <c r="B28" s="30"/>
      <c r="C28" s="30"/>
      <c r="D28" s="79">
        <f>SUM(D22:D27)</f>
        <v>35158</v>
      </c>
      <c r="E28" s="35"/>
      <c r="F28" s="79">
        <f>SUM(F22:F27)</f>
        <v>36441</v>
      </c>
    </row>
    <row r="29" spans="1:6" ht="15.75" customHeight="1">
      <c r="A29" s="30"/>
      <c r="B29" s="30"/>
      <c r="C29" s="30"/>
      <c r="D29" s="35"/>
      <c r="E29" s="35"/>
      <c r="F29" s="35"/>
    </row>
    <row r="30" spans="1:6" ht="15.75" customHeight="1" thickBot="1">
      <c r="A30" s="32" t="s">
        <v>112</v>
      </c>
      <c r="B30" s="30"/>
      <c r="C30" s="30"/>
      <c r="D30" s="44">
        <f>D28+D19</f>
        <v>131486</v>
      </c>
      <c r="E30" s="35"/>
      <c r="F30" s="44">
        <f>F28+F19</f>
        <v>132675</v>
      </c>
    </row>
    <row r="31" spans="1:6" ht="15.75" customHeight="1">
      <c r="A31" s="32"/>
      <c r="B31" s="30"/>
      <c r="C31" s="30"/>
      <c r="D31" s="35"/>
      <c r="E31" s="35"/>
      <c r="F31" s="35"/>
    </row>
    <row r="32" spans="1:6" ht="15.75" customHeight="1">
      <c r="A32" s="32"/>
      <c r="B32" s="30"/>
      <c r="C32" s="30"/>
      <c r="D32" s="35"/>
      <c r="E32" s="35"/>
      <c r="F32" s="35"/>
    </row>
    <row r="33" spans="1:6" ht="15.75" customHeight="1">
      <c r="A33" s="32"/>
      <c r="B33" s="30"/>
      <c r="C33" s="30"/>
      <c r="D33" s="35"/>
      <c r="E33" s="35"/>
      <c r="F33" s="35"/>
    </row>
    <row r="34" spans="1:6" ht="15.75" customHeight="1">
      <c r="A34" s="32"/>
      <c r="B34" s="30"/>
      <c r="C34" s="30"/>
      <c r="D34" s="35"/>
      <c r="E34" s="35"/>
      <c r="F34" s="35"/>
    </row>
    <row r="35" spans="1:6" ht="15.75" customHeight="1">
      <c r="A35" s="32"/>
      <c r="B35" s="30"/>
      <c r="C35" s="30"/>
      <c r="D35" s="35"/>
      <c r="E35" s="35"/>
      <c r="F35" s="35"/>
    </row>
    <row r="36" spans="1:6" ht="15.75" customHeight="1">
      <c r="A36" s="32"/>
      <c r="B36" s="30"/>
      <c r="C36" s="30"/>
      <c r="D36" s="35"/>
      <c r="E36" s="35"/>
      <c r="F36" s="35"/>
    </row>
    <row r="37" spans="1:6" ht="15.75" customHeight="1">
      <c r="A37" s="32"/>
      <c r="B37" s="30"/>
      <c r="C37" s="30"/>
      <c r="D37" s="35"/>
      <c r="E37" s="35"/>
      <c r="F37" s="35"/>
    </row>
    <row r="38" spans="1:6" ht="15.75" customHeight="1">
      <c r="A38" s="1" t="s">
        <v>136</v>
      </c>
      <c r="B38" s="30"/>
      <c r="C38" s="30"/>
      <c r="D38" s="35"/>
      <c r="E38" s="35"/>
      <c r="F38" s="35"/>
    </row>
    <row r="39" spans="1:6" ht="15.75" customHeight="1">
      <c r="A39" s="1" t="s">
        <v>162</v>
      </c>
      <c r="B39" s="30"/>
      <c r="C39" s="30"/>
      <c r="D39" s="35"/>
      <c r="E39" s="35"/>
      <c r="F39" s="35"/>
    </row>
    <row r="40" spans="1:6" ht="15.75" customHeight="1">
      <c r="A40" s="32"/>
      <c r="B40" s="30"/>
      <c r="C40" s="30"/>
      <c r="D40" s="35"/>
      <c r="E40" s="35"/>
      <c r="F40" s="35"/>
    </row>
    <row r="41" spans="1:6" ht="15.75" customHeight="1">
      <c r="A41" s="30"/>
      <c r="B41" s="30"/>
      <c r="C41" s="30"/>
      <c r="D41" s="35"/>
      <c r="E41" s="35"/>
      <c r="F41" s="35"/>
    </row>
    <row r="42" ht="15.75" customHeight="1">
      <c r="A42" s="53" t="s">
        <v>46</v>
      </c>
    </row>
    <row r="43" ht="15.75" customHeight="1">
      <c r="A43" s="74" t="s">
        <v>40</v>
      </c>
    </row>
    <row r="44" ht="15.75" customHeight="1">
      <c r="A44" s="50"/>
    </row>
    <row r="45" ht="15.75" customHeight="1">
      <c r="A45" s="52" t="s">
        <v>123</v>
      </c>
    </row>
    <row r="46" ht="15.75" customHeight="1">
      <c r="A46" s="18"/>
    </row>
    <row r="47" spans="1:6" ht="15.75" customHeight="1">
      <c r="A47" s="2" t="s">
        <v>132</v>
      </c>
      <c r="B47" s="77" t="s">
        <v>165</v>
      </c>
      <c r="C47" s="77"/>
      <c r="D47" s="77"/>
      <c r="E47" s="77"/>
      <c r="F47" s="77"/>
    </row>
    <row r="48" spans="1:5" ht="15.75" customHeight="1">
      <c r="A48" s="30"/>
      <c r="B48" s="30"/>
      <c r="C48" s="30"/>
      <c r="D48" s="31"/>
      <c r="E48" s="39"/>
    </row>
    <row r="49" spans="1:6" ht="15.75" customHeight="1">
      <c r="A49" s="30"/>
      <c r="B49" s="30"/>
      <c r="C49" s="30"/>
      <c r="D49" s="78" t="s">
        <v>134</v>
      </c>
      <c r="E49" s="31"/>
      <c r="F49" s="31"/>
    </row>
    <row r="50" spans="1:6" ht="15.75" customHeight="1">
      <c r="A50" s="30"/>
      <c r="B50" s="30"/>
      <c r="C50" s="30"/>
      <c r="D50" s="12" t="s">
        <v>133</v>
      </c>
      <c r="E50" s="31"/>
      <c r="F50" s="12" t="s">
        <v>133</v>
      </c>
    </row>
    <row r="51" spans="1:6" ht="15.75" customHeight="1">
      <c r="A51" s="30"/>
      <c r="B51" s="30"/>
      <c r="C51" s="32" t="s">
        <v>127</v>
      </c>
      <c r="D51" s="70" t="s">
        <v>164</v>
      </c>
      <c r="E51" s="31"/>
      <c r="F51" s="70" t="s">
        <v>163</v>
      </c>
    </row>
    <row r="52" spans="1:6" ht="15.75" customHeight="1">
      <c r="A52" s="30"/>
      <c r="B52" s="30"/>
      <c r="C52" s="30"/>
      <c r="D52" s="33" t="s">
        <v>15</v>
      </c>
      <c r="E52" s="33"/>
      <c r="F52" s="33" t="s">
        <v>15</v>
      </c>
    </row>
    <row r="53" spans="1:6" ht="15.75" customHeight="1">
      <c r="A53" s="68" t="s">
        <v>113</v>
      </c>
      <c r="B53" s="30"/>
      <c r="C53" s="30"/>
      <c r="D53" s="33"/>
      <c r="E53" s="33"/>
      <c r="F53" s="33"/>
    </row>
    <row r="54" spans="1:6" ht="15.75" customHeight="1">
      <c r="A54" s="30"/>
      <c r="B54" s="30"/>
      <c r="C54" s="30"/>
      <c r="D54" s="33"/>
      <c r="E54" s="33"/>
      <c r="F54" s="33"/>
    </row>
    <row r="55" spans="1:6" ht="15.75" customHeight="1">
      <c r="A55" s="36" t="s">
        <v>114</v>
      </c>
      <c r="B55" s="30"/>
      <c r="C55" s="30"/>
      <c r="D55" s="35"/>
      <c r="E55" s="35"/>
      <c r="F55" s="35"/>
    </row>
    <row r="56" spans="1:6" ht="15.75" customHeight="1">
      <c r="A56" s="30"/>
      <c r="B56" s="30"/>
      <c r="C56" s="30"/>
      <c r="D56" s="35"/>
      <c r="E56" s="35"/>
      <c r="F56" s="35"/>
    </row>
    <row r="57" spans="1:6" ht="15.75" customHeight="1">
      <c r="A57" s="30" t="s">
        <v>5</v>
      </c>
      <c r="B57" s="30"/>
      <c r="C57" s="30"/>
      <c r="D57" s="35">
        <v>91321</v>
      </c>
      <c r="E57" s="35"/>
      <c r="F57" s="35">
        <v>91321</v>
      </c>
    </row>
    <row r="58" spans="1:6" ht="15.75" customHeight="1">
      <c r="A58" s="30" t="s">
        <v>6</v>
      </c>
      <c r="B58" s="30"/>
      <c r="C58" s="30"/>
      <c r="D58" s="37">
        <v>8194</v>
      </c>
      <c r="E58" s="35"/>
      <c r="F58" s="37">
        <f>16179+26-8246</f>
        <v>7959</v>
      </c>
    </row>
    <row r="59" spans="1:6" ht="15.75" customHeight="1">
      <c r="A59" s="30"/>
      <c r="B59" s="30"/>
      <c r="C59" s="30"/>
      <c r="D59" s="35"/>
      <c r="E59" s="35"/>
      <c r="F59" s="35"/>
    </row>
    <row r="60" spans="1:6" ht="15.75" customHeight="1">
      <c r="A60" s="30" t="s">
        <v>139</v>
      </c>
      <c r="B60" s="30"/>
      <c r="C60" s="30"/>
      <c r="D60" s="35">
        <f>SUM(D57:D59)</f>
        <v>99515</v>
      </c>
      <c r="E60" s="35"/>
      <c r="F60" s="35">
        <f>SUM(F57:F59)</f>
        <v>99280</v>
      </c>
    </row>
    <row r="61" spans="1:6" ht="15.75" customHeight="1">
      <c r="A61" s="30" t="s">
        <v>7</v>
      </c>
      <c r="B61" s="30"/>
      <c r="C61" s="30"/>
      <c r="D61" s="35">
        <v>1110</v>
      </c>
      <c r="E61" s="35"/>
      <c r="F61" s="35">
        <v>898</v>
      </c>
    </row>
    <row r="62" spans="1:6" ht="15.75" customHeight="1">
      <c r="A62" s="30"/>
      <c r="B62" s="30"/>
      <c r="C62" s="30"/>
      <c r="D62" s="35"/>
      <c r="E62" s="35"/>
      <c r="F62" s="35"/>
    </row>
    <row r="63" spans="1:6" ht="15.75" customHeight="1" thickBot="1">
      <c r="A63" s="32" t="s">
        <v>115</v>
      </c>
      <c r="B63" s="30"/>
      <c r="C63" s="30"/>
      <c r="D63" s="44">
        <f>SUM(D60:D61)</f>
        <v>100625</v>
      </c>
      <c r="E63" s="35"/>
      <c r="F63" s="44">
        <f>SUM(F60:F61)</f>
        <v>100178</v>
      </c>
    </row>
    <row r="64" spans="1:6" ht="15.75" customHeight="1">
      <c r="A64" s="30"/>
      <c r="B64" s="30"/>
      <c r="C64" s="30"/>
      <c r="D64" s="35"/>
      <c r="E64" s="35"/>
      <c r="F64" s="35"/>
    </row>
    <row r="65" spans="1:6" ht="15.75" customHeight="1">
      <c r="A65" s="36" t="s">
        <v>116</v>
      </c>
      <c r="B65" s="30"/>
      <c r="C65" s="30"/>
      <c r="D65" s="35"/>
      <c r="E65" s="35"/>
      <c r="F65" s="35"/>
    </row>
    <row r="66" spans="1:6" ht="15.75" customHeight="1">
      <c r="A66" s="30"/>
      <c r="B66" s="30"/>
      <c r="C66" s="30"/>
      <c r="D66" s="35"/>
      <c r="E66" s="35"/>
      <c r="F66" s="35"/>
    </row>
    <row r="67" spans="1:6" ht="15.75" customHeight="1">
      <c r="A67" s="30" t="s">
        <v>45</v>
      </c>
      <c r="B67" s="30"/>
      <c r="C67" s="33"/>
      <c r="D67" s="35">
        <v>7727</v>
      </c>
      <c r="E67" s="35"/>
      <c r="F67" s="35">
        <v>7738</v>
      </c>
    </row>
    <row r="68" spans="1:6" ht="15.75" customHeight="1">
      <c r="A68" s="30" t="s">
        <v>86</v>
      </c>
      <c r="B68" s="30"/>
      <c r="C68" s="33">
        <v>21</v>
      </c>
      <c r="D68" s="35">
        <v>11000</v>
      </c>
      <c r="E68" s="35"/>
      <c r="F68" s="35">
        <v>11000</v>
      </c>
    </row>
    <row r="69" spans="1:6" ht="15.75" customHeight="1" thickBot="1">
      <c r="A69" s="32"/>
      <c r="B69" s="32"/>
      <c r="C69" s="32"/>
      <c r="D69" s="44">
        <f>SUM(D67:D68)</f>
        <v>18727</v>
      </c>
      <c r="E69" s="35"/>
      <c r="F69" s="44">
        <f>SUM(F67:F68)</f>
        <v>18738</v>
      </c>
    </row>
    <row r="70" spans="1:6" ht="15.75" customHeight="1">
      <c r="A70" s="30"/>
      <c r="B70" s="30"/>
      <c r="C70" s="30"/>
      <c r="D70" s="35"/>
      <c r="E70" s="35"/>
      <c r="F70" s="35"/>
    </row>
    <row r="71" spans="1:6" ht="15.75" customHeight="1">
      <c r="A71" s="36" t="s">
        <v>44</v>
      </c>
      <c r="B71" s="30"/>
      <c r="C71" s="30"/>
      <c r="D71" s="35"/>
      <c r="E71" s="35"/>
      <c r="F71" s="35"/>
    </row>
    <row r="72" spans="1:6" ht="15.75" customHeight="1">
      <c r="A72" s="36"/>
      <c r="B72" s="30"/>
      <c r="C72" s="30"/>
      <c r="D72" s="35"/>
      <c r="E72" s="35"/>
      <c r="F72" s="35"/>
    </row>
    <row r="73" spans="1:6" ht="15.75" customHeight="1">
      <c r="A73" s="71" t="s">
        <v>117</v>
      </c>
      <c r="B73" s="30"/>
      <c r="C73" s="30"/>
      <c r="D73" s="35">
        <v>8729</v>
      </c>
      <c r="E73" s="35"/>
      <c r="F73" s="35">
        <v>10011</v>
      </c>
    </row>
    <row r="74" spans="1:6" ht="15.75" customHeight="1">
      <c r="A74" s="30" t="s">
        <v>170</v>
      </c>
      <c r="B74" s="30"/>
      <c r="C74" s="33">
        <v>21</v>
      </c>
      <c r="D74" s="35">
        <v>3405</v>
      </c>
      <c r="E74" s="35"/>
      <c r="F74" s="35">
        <v>3748</v>
      </c>
    </row>
    <row r="75" spans="1:6" ht="15.75" customHeight="1">
      <c r="A75" s="30"/>
      <c r="B75" s="30"/>
      <c r="C75" s="30"/>
      <c r="D75" s="79">
        <f>SUM(D73:D74)</f>
        <v>12134</v>
      </c>
      <c r="E75" s="35"/>
      <c r="F75" s="79">
        <f>SUM(F73:F74)</f>
        <v>13759</v>
      </c>
    </row>
    <row r="76" spans="1:6" ht="15.75" customHeight="1">
      <c r="A76" s="30"/>
      <c r="B76" s="30"/>
      <c r="C76" s="30"/>
      <c r="D76" s="35"/>
      <c r="E76" s="35"/>
      <c r="F76" s="35"/>
    </row>
    <row r="77" spans="1:6" ht="15.75" customHeight="1">
      <c r="A77" s="30" t="s">
        <v>118</v>
      </c>
      <c r="B77" s="30"/>
      <c r="C77" s="30"/>
      <c r="D77" s="35">
        <f>D75+D69</f>
        <v>30861</v>
      </c>
      <c r="E77" s="35"/>
      <c r="F77" s="35">
        <f>F75+F69</f>
        <v>32497</v>
      </c>
    </row>
    <row r="78" spans="1:6" ht="15.75" customHeight="1">
      <c r="A78" s="30"/>
      <c r="B78" s="30"/>
      <c r="C78" s="30"/>
      <c r="D78" s="35"/>
      <c r="E78" s="35"/>
      <c r="F78" s="35"/>
    </row>
    <row r="79" spans="1:6" ht="18" customHeight="1" thickBot="1">
      <c r="A79" s="68" t="s">
        <v>119</v>
      </c>
      <c r="B79" s="32"/>
      <c r="C79" s="32"/>
      <c r="D79" s="44">
        <f>D77+D63</f>
        <v>131486</v>
      </c>
      <c r="E79" s="35"/>
      <c r="F79" s="44">
        <f>F77+F63</f>
        <v>132675</v>
      </c>
    </row>
    <row r="80" spans="1:6" ht="15.75" customHeight="1">
      <c r="A80" s="30"/>
      <c r="B80" s="30"/>
      <c r="C80" s="30"/>
      <c r="D80" s="35"/>
      <c r="E80" s="35"/>
      <c r="F80" s="35"/>
    </row>
    <row r="81" spans="1:6" ht="15.75" customHeight="1">
      <c r="A81" s="30" t="s">
        <v>120</v>
      </c>
      <c r="B81" s="30"/>
      <c r="C81" s="30"/>
      <c r="D81" s="38"/>
      <c r="E81" s="40"/>
      <c r="F81" s="38"/>
    </row>
    <row r="82" spans="1:6" ht="15.75" customHeight="1" thickBot="1">
      <c r="A82" s="30" t="s">
        <v>121</v>
      </c>
      <c r="B82" s="30"/>
      <c r="C82" s="30"/>
      <c r="D82" s="72">
        <f>D60/60490</f>
        <v>1.6451479583402215</v>
      </c>
      <c r="E82" s="40"/>
      <c r="F82" s="72">
        <f>F60/60490</f>
        <v>1.6412630186807737</v>
      </c>
    </row>
    <row r="83" spans="1:6" ht="15.75" customHeight="1">
      <c r="A83" s="30"/>
      <c r="B83" s="30"/>
      <c r="C83" s="30"/>
      <c r="D83" s="38"/>
      <c r="E83" s="40"/>
      <c r="F83" s="38"/>
    </row>
    <row r="84" spans="1:6" ht="15.75" customHeight="1">
      <c r="A84" s="1" t="s">
        <v>136</v>
      </c>
      <c r="B84" s="14"/>
      <c r="C84" s="14"/>
      <c r="D84" s="41"/>
      <c r="E84" s="14"/>
      <c r="F84" s="41"/>
    </row>
    <row r="85" spans="1:6" ht="15.75" customHeight="1">
      <c r="A85" s="1" t="s">
        <v>162</v>
      </c>
      <c r="B85" s="14"/>
      <c r="C85" s="14"/>
      <c r="D85" s="14"/>
      <c r="E85" s="14"/>
      <c r="F85" s="14"/>
    </row>
    <row r="86" spans="1:6" ht="15.75" customHeight="1">
      <c r="A86" s="14"/>
      <c r="B86" s="14"/>
      <c r="C86" s="14"/>
      <c r="D86" s="14"/>
      <c r="E86" s="14"/>
      <c r="F86" s="14"/>
    </row>
    <row r="87" spans="1:6" ht="15.75" customHeight="1">
      <c r="A87" s="14"/>
      <c r="B87" s="14"/>
      <c r="C87" s="14"/>
      <c r="D87" s="14"/>
      <c r="E87" s="14"/>
      <c r="F87" s="14"/>
    </row>
    <row r="88" spans="1:6" ht="15.75" customHeight="1">
      <c r="A88" s="14"/>
      <c r="B88" s="14"/>
      <c r="C88" s="14"/>
      <c r="D88" s="14"/>
      <c r="E88" s="14"/>
      <c r="F88" s="14"/>
    </row>
    <row r="89" spans="1:6" ht="15.75" customHeight="1">
      <c r="A89" s="14"/>
      <c r="B89" s="14"/>
      <c r="C89" s="14"/>
      <c r="D89" s="14"/>
      <c r="E89" s="14"/>
      <c r="F89" s="14"/>
    </row>
    <row r="90" spans="1:6" ht="15.75" customHeight="1">
      <c r="A90" s="14"/>
      <c r="B90" s="14"/>
      <c r="C90" s="14"/>
      <c r="D90" s="14"/>
      <c r="E90" s="14"/>
      <c r="F90" s="14"/>
    </row>
    <row r="91" spans="1:6" ht="15.75" customHeight="1">
      <c r="A91" s="14"/>
      <c r="B91" s="14"/>
      <c r="C91" s="14"/>
      <c r="D91" s="14"/>
      <c r="E91" s="14"/>
      <c r="F91" s="14"/>
    </row>
    <row r="92" spans="1:6" ht="15.75" customHeight="1">
      <c r="A92" s="14"/>
      <c r="B92" s="14"/>
      <c r="C92" s="14"/>
      <c r="D92" s="14"/>
      <c r="E92" s="14"/>
      <c r="F92" s="14"/>
    </row>
    <row r="93" spans="1:6" ht="15.75" customHeight="1">
      <c r="A93" s="14"/>
      <c r="B93" s="14"/>
      <c r="C93" s="14"/>
      <c r="D93" s="14"/>
      <c r="E93" s="14"/>
      <c r="F93" s="14"/>
    </row>
    <row r="94" spans="1:6" ht="15.75" customHeight="1">
      <c r="A94" s="14"/>
      <c r="B94" s="14"/>
      <c r="C94" s="14"/>
      <c r="D94" s="14"/>
      <c r="E94" s="14"/>
      <c r="F94" s="14"/>
    </row>
    <row r="95" spans="1:6" ht="15.75" customHeight="1">
      <c r="A95" s="14"/>
      <c r="B95" s="14"/>
      <c r="C95" s="14"/>
      <c r="D95" s="14"/>
      <c r="E95" s="14"/>
      <c r="F95" s="14"/>
    </row>
    <row r="96" spans="1:6" ht="15.75" customHeight="1">
      <c r="A96" s="14"/>
      <c r="B96" s="14"/>
      <c r="C96" s="14"/>
      <c r="D96" s="14"/>
      <c r="E96" s="14"/>
      <c r="F96" s="14"/>
    </row>
    <row r="97" spans="1:6" ht="15.75" customHeight="1">
      <c r="A97" s="14"/>
      <c r="B97" s="14"/>
      <c r="C97" s="14"/>
      <c r="D97" s="14"/>
      <c r="E97" s="14"/>
      <c r="F97" s="14"/>
    </row>
    <row r="98" spans="1:6" ht="15.75" customHeight="1">
      <c r="A98" s="14"/>
      <c r="B98" s="14"/>
      <c r="C98" s="14"/>
      <c r="D98" s="14"/>
      <c r="E98" s="14"/>
      <c r="F98" s="14"/>
    </row>
    <row r="99" spans="1:6" ht="15.75" customHeight="1">
      <c r="A99" s="14"/>
      <c r="B99" s="14"/>
      <c r="C99" s="14"/>
      <c r="D99" s="14"/>
      <c r="E99" s="14"/>
      <c r="F99" s="14"/>
    </row>
    <row r="100" spans="1:6" ht="15.75" customHeight="1">
      <c r="A100" s="14"/>
      <c r="B100" s="14"/>
      <c r="C100" s="14"/>
      <c r="D100" s="14"/>
      <c r="E100" s="14"/>
      <c r="F100" s="14"/>
    </row>
  </sheetData>
  <printOptions/>
  <pageMargins left="0.75" right="0" top="1" bottom="0.5" header="0" footer="0"/>
  <pageSetup firstPageNumber="2" useFirstPageNumber="1" horizontalDpi="600" verticalDpi="600" orientation="portrait" paperSize="9" r:id="rId1"/>
  <headerFooter alignWithMargins="0">
    <oddFooter>&amp;C&amp;"Times New Roman,Regular"&amp;12&amp;P</oddFooter>
  </headerFooter>
  <rowBreaks count="1" manualBreakCount="1">
    <brk id="4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62"/>
  <sheetViews>
    <sheetView view="pageBreakPreview" zoomScale="75" zoomScaleNormal="75" zoomScaleSheetLayoutView="75" workbookViewId="0" topLeftCell="A32">
      <selection activeCell="D43" sqref="D43"/>
    </sheetView>
  </sheetViews>
  <sheetFormatPr defaultColWidth="9.140625" defaultRowHeight="12.75"/>
  <cols>
    <col min="1" max="1" width="2.8515625" style="2" customWidth="1"/>
    <col min="2" max="2" width="3.8515625" style="2" customWidth="1"/>
    <col min="3" max="3" width="9.8515625" style="2" customWidth="1"/>
    <col min="4" max="4" width="43.7109375" style="2" customWidth="1"/>
    <col min="5" max="5" width="15.00390625" style="28" customWidth="1"/>
    <col min="6" max="6" width="3.8515625" style="28" customWidth="1"/>
    <col min="7" max="7" width="17.00390625" style="2" customWidth="1"/>
    <col min="8" max="8" width="3.8515625" style="2" customWidth="1"/>
    <col min="9" max="9" width="4.28125" style="2" hidden="1" customWidth="1"/>
    <col min="10" max="10" width="10.57421875" style="2" hidden="1" customWidth="1"/>
    <col min="11" max="12" width="10.00390625" style="2" hidden="1" customWidth="1"/>
    <col min="13" max="13" width="10.421875" style="2" hidden="1" customWidth="1"/>
    <col min="14" max="14" width="21.140625" style="2" customWidth="1"/>
    <col min="15" max="16384" width="9.140625" style="2" customWidth="1"/>
  </cols>
  <sheetData>
    <row r="1" spans="2:6" ht="18.75" customHeight="1">
      <c r="B1" s="53" t="s">
        <v>46</v>
      </c>
      <c r="C1" s="60"/>
      <c r="D1" s="60"/>
      <c r="E1" s="60"/>
      <c r="F1" s="60"/>
    </row>
    <row r="2" spans="2:6" ht="15.75" customHeight="1">
      <c r="B2" s="74" t="s">
        <v>40</v>
      </c>
      <c r="E2" s="2"/>
      <c r="F2" s="2"/>
    </row>
    <row r="3" spans="2:6" ht="15.75" customHeight="1">
      <c r="B3" s="74"/>
      <c r="E3" s="2"/>
      <c r="F3" s="2"/>
    </row>
    <row r="4" spans="2:6" ht="15.75" customHeight="1">
      <c r="B4" s="52" t="s">
        <v>123</v>
      </c>
      <c r="E4" s="2"/>
      <c r="F4" s="2"/>
    </row>
    <row r="5" spans="2:3" ht="15.75" customHeight="1">
      <c r="B5" s="18"/>
      <c r="C5" s="18"/>
    </row>
    <row r="6" spans="1:3" ht="15.75" customHeight="1">
      <c r="A6" s="2" t="s">
        <v>137</v>
      </c>
      <c r="B6" s="52" t="s">
        <v>166</v>
      </c>
      <c r="C6" s="18"/>
    </row>
    <row r="7" spans="2:8" ht="15.75">
      <c r="B7" s="14"/>
      <c r="C7" s="14"/>
      <c r="D7" s="14"/>
      <c r="E7" s="31"/>
      <c r="F7" s="33"/>
      <c r="H7" s="33"/>
    </row>
    <row r="8" spans="2:8" ht="15.75">
      <c r="B8" s="14"/>
      <c r="C8" s="14"/>
      <c r="D8" s="14"/>
      <c r="E8" s="31" t="s">
        <v>138</v>
      </c>
      <c r="F8" s="33"/>
      <c r="G8" s="31" t="s">
        <v>146</v>
      </c>
      <c r="H8" s="33"/>
    </row>
    <row r="9" spans="2:8" ht="15.75">
      <c r="B9" s="14"/>
      <c r="C9" s="14"/>
      <c r="D9" s="14"/>
      <c r="E9" s="78" t="s">
        <v>164</v>
      </c>
      <c r="F9" s="33"/>
      <c r="G9" s="78" t="s">
        <v>135</v>
      </c>
      <c r="H9" s="33"/>
    </row>
    <row r="10" spans="2:12" ht="15.75" customHeight="1">
      <c r="B10" s="14"/>
      <c r="C10" s="14"/>
      <c r="D10" s="14"/>
      <c r="E10" s="33" t="s">
        <v>15</v>
      </c>
      <c r="F10" s="33"/>
      <c r="G10" s="33" t="s">
        <v>15</v>
      </c>
      <c r="H10" s="33"/>
      <c r="J10" s="2" t="s">
        <v>47</v>
      </c>
      <c r="L10" s="2">
        <f>479660</f>
        <v>479660</v>
      </c>
    </row>
    <row r="11" spans="2:12" ht="15.75" customHeight="1">
      <c r="B11" s="42"/>
      <c r="C11" s="42"/>
      <c r="D11" s="42"/>
      <c r="E11" s="29"/>
      <c r="F11" s="29"/>
      <c r="G11" s="29"/>
      <c r="H11" s="29"/>
      <c r="J11" s="2" t="s">
        <v>48</v>
      </c>
      <c r="L11" s="2">
        <v>151831</v>
      </c>
    </row>
    <row r="12" spans="2:12" ht="15.75" customHeight="1">
      <c r="B12" s="14" t="s">
        <v>78</v>
      </c>
      <c r="C12" s="14"/>
      <c r="D12" s="14"/>
      <c r="E12" s="35">
        <f>pl!H26</f>
        <v>436</v>
      </c>
      <c r="F12" s="40"/>
      <c r="G12" s="35">
        <v>-139</v>
      </c>
      <c r="H12" s="40"/>
      <c r="J12" s="2" t="s">
        <v>49</v>
      </c>
      <c r="L12" s="2">
        <v>177529</v>
      </c>
    </row>
    <row r="13" spans="2:12" ht="9.75" customHeight="1">
      <c r="B13" s="14"/>
      <c r="C13" s="14"/>
      <c r="D13" s="14"/>
      <c r="E13" s="35"/>
      <c r="F13" s="40"/>
      <c r="G13" s="35"/>
      <c r="H13" s="40"/>
      <c r="J13" s="2" t="s">
        <v>50</v>
      </c>
      <c r="L13" s="2">
        <v>-501781</v>
      </c>
    </row>
    <row r="14" spans="2:12" ht="15.75" customHeight="1">
      <c r="B14" s="14" t="s">
        <v>51</v>
      </c>
      <c r="C14" s="14"/>
      <c r="D14" s="14"/>
      <c r="E14" s="35"/>
      <c r="F14" s="40"/>
      <c r="G14" s="35"/>
      <c r="H14" s="40"/>
      <c r="J14" s="2" t="s">
        <v>52</v>
      </c>
      <c r="L14" s="2">
        <v>785793</v>
      </c>
    </row>
    <row r="15" spans="2:12" ht="15.75" customHeight="1">
      <c r="B15" s="14"/>
      <c r="C15" s="54" t="s">
        <v>53</v>
      </c>
      <c r="D15" s="14"/>
      <c r="E15" s="35">
        <f>151+25+37+2</f>
        <v>215</v>
      </c>
      <c r="F15" s="40"/>
      <c r="G15" s="57">
        <v>109</v>
      </c>
      <c r="H15" s="40"/>
      <c r="J15" s="2" t="s">
        <v>54</v>
      </c>
      <c r="L15" s="2">
        <v>-1969787</v>
      </c>
    </row>
    <row r="16" spans="2:8" ht="15.75" customHeight="1">
      <c r="B16" s="14"/>
      <c r="C16" s="54" t="s">
        <v>16</v>
      </c>
      <c r="D16" s="14"/>
      <c r="E16" s="35">
        <v>289</v>
      </c>
      <c r="F16" s="40"/>
      <c r="G16" s="57">
        <v>194</v>
      </c>
      <c r="H16" s="40"/>
    </row>
    <row r="17" spans="2:13" ht="15.75" customHeight="1">
      <c r="B17" s="14"/>
      <c r="C17" s="54" t="s">
        <v>17</v>
      </c>
      <c r="D17" s="14"/>
      <c r="E17" s="35">
        <v>-117</v>
      </c>
      <c r="F17" s="40"/>
      <c r="G17" s="57">
        <v>-170</v>
      </c>
      <c r="H17" s="40"/>
      <c r="L17" s="2" t="s">
        <v>55</v>
      </c>
      <c r="M17" s="2" t="s">
        <v>77</v>
      </c>
    </row>
    <row r="18" spans="2:13" ht="15.75" customHeight="1">
      <c r="B18" s="14"/>
      <c r="C18" s="54"/>
      <c r="D18" s="14"/>
      <c r="E18" s="37"/>
      <c r="F18" s="40"/>
      <c r="G18" s="55"/>
      <c r="H18" s="40"/>
      <c r="J18" s="2" t="s">
        <v>56</v>
      </c>
      <c r="L18" s="2">
        <f>9276724</f>
        <v>9276724</v>
      </c>
      <c r="M18" s="2">
        <v>10062517</v>
      </c>
    </row>
    <row r="19" spans="2:13" ht="15.75" customHeight="1" hidden="1">
      <c r="B19" s="14"/>
      <c r="C19" s="14"/>
      <c r="D19" s="14"/>
      <c r="E19" s="35"/>
      <c r="F19" s="40"/>
      <c r="G19" s="35"/>
      <c r="H19" s="40"/>
      <c r="J19" s="2" t="s">
        <v>57</v>
      </c>
      <c r="L19" s="2">
        <v>-501781</v>
      </c>
      <c r="M19" s="2">
        <v>-501781</v>
      </c>
    </row>
    <row r="20" spans="2:13" ht="15.75" customHeight="1">
      <c r="B20" s="14" t="s">
        <v>177</v>
      </c>
      <c r="C20" s="14"/>
      <c r="D20" s="14"/>
      <c r="E20" s="35">
        <f>SUM(E12:E18)</f>
        <v>823</v>
      </c>
      <c r="F20" s="40"/>
      <c r="G20" s="35">
        <f>SUM(G12:G18)</f>
        <v>-6</v>
      </c>
      <c r="H20" s="40"/>
      <c r="L20" s="1">
        <f>SUM(L18:L19)</f>
        <v>8774943</v>
      </c>
      <c r="M20" s="1">
        <f>SUM(M18:M19)</f>
        <v>9560736</v>
      </c>
    </row>
    <row r="21" spans="2:13" ht="15.75" customHeight="1">
      <c r="B21" s="14"/>
      <c r="C21" s="14"/>
      <c r="D21" s="14"/>
      <c r="E21" s="35"/>
      <c r="F21" s="40"/>
      <c r="G21" s="35"/>
      <c r="H21" s="40"/>
      <c r="J21" s="2" t="s">
        <v>58</v>
      </c>
      <c r="L21" s="2">
        <v>1969787</v>
      </c>
      <c r="M21" s="2">
        <v>1969787</v>
      </c>
    </row>
    <row r="22" spans="2:13" ht="15.75" customHeight="1">
      <c r="B22" s="14" t="s">
        <v>18</v>
      </c>
      <c r="C22" s="14"/>
      <c r="D22" s="14"/>
      <c r="E22" s="35"/>
      <c r="F22" s="40"/>
      <c r="G22" s="35"/>
      <c r="H22" s="40"/>
      <c r="L22" s="2">
        <f>L20-L21</f>
        <v>6805156</v>
      </c>
      <c r="M22" s="2">
        <f>M20-M21</f>
        <v>7590949</v>
      </c>
    </row>
    <row r="23" spans="2:8" ht="9.75" customHeight="1">
      <c r="B23" s="14"/>
      <c r="C23" s="14"/>
      <c r="D23" s="14"/>
      <c r="E23" s="35"/>
      <c r="F23" s="40"/>
      <c r="G23" s="35"/>
      <c r="H23" s="40"/>
    </row>
    <row r="24" spans="2:12" ht="15.75" customHeight="1">
      <c r="B24" s="14"/>
      <c r="C24" s="54" t="s">
        <v>32</v>
      </c>
      <c r="D24" s="14"/>
      <c r="E24" s="35">
        <f>366+697-207-409+200</f>
        <v>647</v>
      </c>
      <c r="F24" s="40"/>
      <c r="G24" s="57">
        <v>1540</v>
      </c>
      <c r="H24" s="40"/>
      <c r="J24" s="2" t="s">
        <v>59</v>
      </c>
      <c r="L24" s="2">
        <f>L22-M22</f>
        <v>-785793</v>
      </c>
    </row>
    <row r="25" spans="2:8" ht="15.75" customHeight="1">
      <c r="B25" s="14"/>
      <c r="C25" s="54" t="s">
        <v>33</v>
      </c>
      <c r="D25" s="14"/>
      <c r="E25" s="35">
        <f>-1282</f>
        <v>-1282</v>
      </c>
      <c r="F25" s="40"/>
      <c r="G25" s="57">
        <v>-1383</v>
      </c>
      <c r="H25" s="40"/>
    </row>
    <row r="26" spans="2:8" ht="9.75" customHeight="1">
      <c r="B26" s="14"/>
      <c r="C26" s="14"/>
      <c r="D26" s="14"/>
      <c r="E26" s="37"/>
      <c r="F26" s="40"/>
      <c r="G26" s="37"/>
      <c r="H26" s="40"/>
    </row>
    <row r="27" spans="2:8" ht="15.75" customHeight="1" hidden="1">
      <c r="B27" s="14"/>
      <c r="C27" s="14"/>
      <c r="D27" s="14"/>
      <c r="E27" s="35"/>
      <c r="F27" s="40"/>
      <c r="G27" s="35"/>
      <c r="H27" s="40"/>
    </row>
    <row r="28" spans="2:8" ht="15.75" customHeight="1" hidden="1">
      <c r="B28" s="14"/>
      <c r="C28" s="14"/>
      <c r="D28" s="14"/>
      <c r="E28" s="35"/>
      <c r="F28" s="40"/>
      <c r="G28" s="35"/>
      <c r="H28" s="40"/>
    </row>
    <row r="29" spans="2:8" ht="15.75" customHeight="1">
      <c r="B29" s="14"/>
      <c r="C29" s="14" t="s">
        <v>180</v>
      </c>
      <c r="D29" s="14"/>
      <c r="E29" s="35">
        <f>SUM(E20:E26)</f>
        <v>188</v>
      </c>
      <c r="F29" s="40"/>
      <c r="G29" s="35">
        <f>SUM(G20:G26)</f>
        <v>151</v>
      </c>
      <c r="H29" s="40"/>
    </row>
    <row r="30" spans="2:8" ht="8.25" customHeight="1">
      <c r="B30" s="14"/>
      <c r="C30" s="14"/>
      <c r="D30" s="14"/>
      <c r="E30" s="35"/>
      <c r="F30" s="40"/>
      <c r="G30" s="35"/>
      <c r="H30" s="40"/>
    </row>
    <row r="31" spans="2:8" ht="15.75" customHeight="1">
      <c r="B31" s="14"/>
      <c r="C31" s="14" t="s">
        <v>147</v>
      </c>
      <c r="D31" s="14"/>
      <c r="E31" s="35">
        <v>0</v>
      </c>
      <c r="F31" s="40"/>
      <c r="G31" s="57">
        <v>-10</v>
      </c>
      <c r="H31" s="40"/>
    </row>
    <row r="32" spans="2:8" ht="15.75" customHeight="1">
      <c r="B32" s="14"/>
      <c r="C32" s="14" t="s">
        <v>60</v>
      </c>
      <c r="D32" s="14"/>
      <c r="E32" s="35">
        <v>-289</v>
      </c>
      <c r="F32" s="40"/>
      <c r="G32" s="57">
        <v>-194</v>
      </c>
      <c r="H32" s="40"/>
    </row>
    <row r="33" spans="2:8" ht="7.5" customHeight="1">
      <c r="B33" s="14"/>
      <c r="C33" s="14"/>
      <c r="D33" s="14"/>
      <c r="E33" s="37"/>
      <c r="F33" s="40"/>
      <c r="G33" s="37"/>
      <c r="H33" s="40"/>
    </row>
    <row r="34" spans="2:8" ht="15.75" customHeight="1" thickBot="1">
      <c r="B34" s="14" t="s">
        <v>148</v>
      </c>
      <c r="C34" s="14"/>
      <c r="D34" s="14"/>
      <c r="E34" s="56">
        <f>SUM(E29:E33)</f>
        <v>-101</v>
      </c>
      <c r="F34" s="40"/>
      <c r="G34" s="56">
        <f>SUM(G29:G33)</f>
        <v>-53</v>
      </c>
      <c r="H34" s="40"/>
    </row>
    <row r="35" spans="2:8" ht="15.75" customHeight="1">
      <c r="B35" s="14"/>
      <c r="C35" s="14"/>
      <c r="D35" s="14"/>
      <c r="E35" s="35"/>
      <c r="F35" s="40"/>
      <c r="G35" s="35"/>
      <c r="H35" s="40"/>
    </row>
    <row r="36" spans="2:8" ht="15.75" customHeight="1">
      <c r="B36" s="14" t="s">
        <v>61</v>
      </c>
      <c r="C36" s="14"/>
      <c r="D36" s="14"/>
      <c r="E36" s="35"/>
      <c r="F36" s="40"/>
      <c r="G36" s="35"/>
      <c r="H36" s="40"/>
    </row>
    <row r="37" spans="2:8" ht="9" customHeight="1">
      <c r="B37" s="14"/>
      <c r="C37" s="14"/>
      <c r="D37" s="14"/>
      <c r="E37" s="35"/>
      <c r="F37" s="40"/>
      <c r="G37" s="35"/>
      <c r="H37" s="40"/>
    </row>
    <row r="38" spans="2:8" ht="15.75" customHeight="1">
      <c r="B38" s="14"/>
      <c r="C38" s="14" t="s">
        <v>62</v>
      </c>
      <c r="D38" s="14"/>
      <c r="E38" s="35">
        <v>-206</v>
      </c>
      <c r="F38" s="40"/>
      <c r="G38" s="57">
        <v>0</v>
      </c>
      <c r="H38" s="40"/>
    </row>
    <row r="39" spans="2:8" ht="15.75" customHeight="1">
      <c r="B39" s="14"/>
      <c r="C39" s="14" t="s">
        <v>174</v>
      </c>
      <c r="D39" s="14"/>
      <c r="E39" s="35">
        <v>-57</v>
      </c>
      <c r="F39" s="40"/>
      <c r="G39" s="57">
        <v>0</v>
      </c>
      <c r="H39" s="40"/>
    </row>
    <row r="40" spans="2:8" ht="15.75" customHeight="1">
      <c r="B40" s="14"/>
      <c r="C40" s="14" t="s">
        <v>63</v>
      </c>
      <c r="D40" s="14"/>
      <c r="E40" s="35">
        <v>115</v>
      </c>
      <c r="F40" s="40"/>
      <c r="G40" s="58">
        <v>0</v>
      </c>
      <c r="H40" s="40"/>
    </row>
    <row r="41" spans="2:8" ht="15.75" customHeight="1">
      <c r="B41" s="14"/>
      <c r="C41" s="14" t="s">
        <v>19</v>
      </c>
      <c r="D41" s="14"/>
      <c r="E41" s="35">
        <f>-E17</f>
        <v>117</v>
      </c>
      <c r="F41" s="40"/>
      <c r="G41" s="57">
        <v>170</v>
      </c>
      <c r="H41" s="40"/>
    </row>
    <row r="42" spans="2:8" ht="15.75" customHeight="1" thickBot="1">
      <c r="B42" s="14" t="s">
        <v>181</v>
      </c>
      <c r="C42" s="14"/>
      <c r="D42" s="14"/>
      <c r="E42" s="44">
        <f>SUM(E38:E41)</f>
        <v>-31</v>
      </c>
      <c r="F42" s="40"/>
      <c r="G42" s="44">
        <f>SUM(G38:G41)</f>
        <v>170</v>
      </c>
      <c r="H42" s="40"/>
    </row>
    <row r="43" spans="2:8" ht="15.75" customHeight="1">
      <c r="B43" s="14"/>
      <c r="C43" s="14"/>
      <c r="D43" s="14"/>
      <c r="E43" s="35"/>
      <c r="F43" s="40"/>
      <c r="G43" s="35"/>
      <c r="H43" s="40"/>
    </row>
    <row r="44" spans="2:8" ht="15.75" customHeight="1">
      <c r="B44" s="14" t="s">
        <v>64</v>
      </c>
      <c r="C44" s="14"/>
      <c r="D44" s="14"/>
      <c r="E44" s="35"/>
      <c r="F44" s="40"/>
      <c r="G44" s="35"/>
      <c r="H44" s="40"/>
    </row>
    <row r="45" spans="2:8" ht="9" customHeight="1">
      <c r="B45" s="14"/>
      <c r="C45" s="14"/>
      <c r="D45" s="14"/>
      <c r="E45" s="35"/>
      <c r="F45" s="40"/>
      <c r="G45" s="35"/>
      <c r="H45" s="40"/>
    </row>
    <row r="46" spans="2:8" ht="15.75" customHeight="1">
      <c r="B46" s="14"/>
      <c r="C46" s="14" t="s">
        <v>175</v>
      </c>
      <c r="D46" s="14"/>
      <c r="E46" s="35">
        <v>-344</v>
      </c>
      <c r="F46" s="40"/>
      <c r="G46" s="35">
        <v>0</v>
      </c>
      <c r="H46" s="40"/>
    </row>
    <row r="47" spans="2:8" ht="15.75" customHeight="1" thickBot="1">
      <c r="B47" s="14" t="s">
        <v>178</v>
      </c>
      <c r="C47" s="14"/>
      <c r="D47" s="14"/>
      <c r="E47" s="44">
        <f>SUM(E46:E46)</f>
        <v>-344</v>
      </c>
      <c r="F47" s="40"/>
      <c r="G47" s="44">
        <f>SUM(G46:G46)</f>
        <v>0</v>
      </c>
      <c r="H47" s="40"/>
    </row>
    <row r="48" spans="2:8" ht="15.75" customHeight="1">
      <c r="B48" s="14"/>
      <c r="C48" s="14"/>
      <c r="D48" s="14"/>
      <c r="E48" s="35"/>
      <c r="F48" s="40"/>
      <c r="G48" s="35"/>
      <c r="H48" s="40"/>
    </row>
    <row r="49" spans="2:8" ht="15.75" customHeight="1">
      <c r="B49" s="14" t="s">
        <v>65</v>
      </c>
      <c r="C49" s="14"/>
      <c r="D49" s="14"/>
      <c r="E49" s="35">
        <f>E34+E42+E47</f>
        <v>-476</v>
      </c>
      <c r="F49" s="40"/>
      <c r="G49" s="35">
        <f>G34+G42+G47</f>
        <v>117</v>
      </c>
      <c r="H49" s="40"/>
    </row>
    <row r="50" spans="2:8" ht="15.75" customHeight="1">
      <c r="B50" s="14"/>
      <c r="C50" s="14"/>
      <c r="D50" s="14"/>
      <c r="E50" s="35"/>
      <c r="F50" s="40"/>
      <c r="G50" s="35"/>
      <c r="H50" s="40"/>
    </row>
    <row r="51" spans="2:8" ht="15.75" customHeight="1">
      <c r="B51" s="14" t="s">
        <v>87</v>
      </c>
      <c r="C51" s="14"/>
      <c r="D51" s="14"/>
      <c r="E51" s="35">
        <v>12811</v>
      </c>
      <c r="F51" s="40"/>
      <c r="G51" s="57">
        <v>20159</v>
      </c>
      <c r="H51" s="40"/>
    </row>
    <row r="52" spans="2:8" ht="15.75" customHeight="1">
      <c r="B52" s="14"/>
      <c r="C52" s="14"/>
      <c r="D52" s="14"/>
      <c r="E52" s="37"/>
      <c r="F52" s="40"/>
      <c r="G52" s="37"/>
      <c r="H52" s="40"/>
    </row>
    <row r="53" spans="2:14" ht="15.75" customHeight="1" thickBot="1">
      <c r="B53" s="14" t="s">
        <v>179</v>
      </c>
      <c r="C53" s="14"/>
      <c r="D53" s="14"/>
      <c r="E53" s="49">
        <f>SUM(E49:E52)</f>
        <v>12335</v>
      </c>
      <c r="F53" s="40"/>
      <c r="G53" s="49">
        <f>SUM(G49:G52)</f>
        <v>20276</v>
      </c>
      <c r="H53" s="40"/>
      <c r="I53" s="4"/>
      <c r="J53" s="4"/>
      <c r="N53" s="2">
        <f>-12811+12335</f>
        <v>-476</v>
      </c>
    </row>
    <row r="54" spans="2:8" ht="16.5" thickTop="1">
      <c r="B54" s="14"/>
      <c r="C54" s="14"/>
      <c r="D54" s="14"/>
      <c r="E54" s="59"/>
      <c r="F54" s="30"/>
      <c r="G54" s="59"/>
      <c r="H54" s="30"/>
    </row>
    <row r="55" spans="2:6" ht="15.75" customHeight="1">
      <c r="B55" s="43" t="s">
        <v>79</v>
      </c>
      <c r="D55" s="14"/>
      <c r="E55" s="14"/>
      <c r="F55" s="14"/>
    </row>
    <row r="56" spans="2:6" ht="15.75" customHeight="1">
      <c r="B56" s="43" t="s">
        <v>159</v>
      </c>
      <c r="D56" s="14"/>
      <c r="E56" s="41"/>
      <c r="F56" s="14"/>
    </row>
    <row r="59" spans="5:7" ht="15.75">
      <c r="E59" s="34">
        <v>2007</v>
      </c>
      <c r="G59" s="46">
        <v>2006</v>
      </c>
    </row>
    <row r="60" spans="4:7" ht="15.75">
      <c r="D60" s="2" t="s">
        <v>89</v>
      </c>
      <c r="E60" s="28">
        <v>1518</v>
      </c>
      <c r="G60" s="2">
        <v>779</v>
      </c>
    </row>
    <row r="61" spans="4:7" ht="15.75">
      <c r="D61" s="2" t="s">
        <v>90</v>
      </c>
      <c r="E61" s="47">
        <v>10817</v>
      </c>
      <c r="G61" s="2">
        <v>19497</v>
      </c>
    </row>
    <row r="62" spans="5:7" ht="15.75">
      <c r="E62" s="20">
        <f>SUM(E60:E61)</f>
        <v>12335</v>
      </c>
      <c r="G62" s="20">
        <f>SUM(G60:G61)</f>
        <v>20276</v>
      </c>
    </row>
  </sheetData>
  <printOptions/>
  <pageMargins left="0.75" right="0" top="0.75" bottom="0" header="0" footer="0"/>
  <pageSetup firstPageNumber="4" useFirstPageNumber="1" horizontalDpi="600" verticalDpi="600" orientation="portrait" paperSize="9" scale="95" r:id="rId1"/>
  <headerFooter alignWithMargins="0">
    <oddFooter>&amp;C&amp;"Times New Roman,Regular"&amp;12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6">
      <selection activeCell="C33" sqref="C33"/>
    </sheetView>
  </sheetViews>
  <sheetFormatPr defaultColWidth="9.140625" defaultRowHeight="12.75"/>
  <cols>
    <col min="1" max="1" width="12.28125" style="2" customWidth="1"/>
    <col min="2" max="2" width="28.00390625" style="2" customWidth="1"/>
    <col min="3" max="3" width="18.7109375" style="2" customWidth="1"/>
    <col min="4" max="4" width="2.7109375" style="2" customWidth="1"/>
    <col min="5" max="5" width="20.7109375" style="2" customWidth="1"/>
    <col min="6" max="6" width="2.7109375" style="2" customWidth="1"/>
    <col min="7" max="7" width="17.7109375" style="2" customWidth="1"/>
    <col min="8" max="8" width="2.7109375" style="2" customWidth="1"/>
    <col min="9" max="9" width="20.7109375" style="2" customWidth="1"/>
    <col min="10" max="16384" width="9.140625" style="2" customWidth="1"/>
  </cols>
  <sheetData>
    <row r="1" spans="1:6" s="60" customFormat="1" ht="18.75" customHeight="1">
      <c r="A1" s="45" t="s">
        <v>46</v>
      </c>
      <c r="B1" s="45"/>
      <c r="C1" s="45"/>
      <c r="D1" s="45"/>
      <c r="E1" s="45"/>
      <c r="F1" s="45"/>
    </row>
    <row r="2" spans="1:6" ht="15.75" customHeight="1">
      <c r="A2" s="50" t="s">
        <v>40</v>
      </c>
      <c r="B2" s="50"/>
      <c r="F2" s="18"/>
    </row>
    <row r="3" spans="1:6" ht="15.75" customHeight="1">
      <c r="A3" s="50"/>
      <c r="B3" s="50"/>
      <c r="F3" s="18"/>
    </row>
    <row r="4" spans="1:6" ht="15.75" customHeight="1">
      <c r="A4" s="23" t="s">
        <v>81</v>
      </c>
      <c r="B4" s="23" t="s">
        <v>82</v>
      </c>
      <c r="F4" s="18"/>
    </row>
    <row r="5" ht="15.75" customHeight="1">
      <c r="B5" s="23" t="s">
        <v>167</v>
      </c>
    </row>
    <row r="6" ht="15.75" customHeight="1">
      <c r="B6" s="23"/>
    </row>
    <row r="7" spans="3:9" ht="15.75" customHeight="1">
      <c r="C7" s="86" t="s">
        <v>21</v>
      </c>
      <c r="D7" s="86"/>
      <c r="E7" s="86"/>
      <c r="G7" s="86" t="s">
        <v>22</v>
      </c>
      <c r="H7" s="86"/>
      <c r="I7" s="86"/>
    </row>
    <row r="8" spans="3:9" ht="15.75" customHeight="1">
      <c r="C8" s="12" t="s">
        <v>0</v>
      </c>
      <c r="D8" s="12"/>
      <c r="E8" s="12" t="s">
        <v>25</v>
      </c>
      <c r="G8" s="12" t="s">
        <v>0</v>
      </c>
      <c r="I8" s="12" t="s">
        <v>25</v>
      </c>
    </row>
    <row r="9" spans="3:9" ht="15.75" customHeight="1">
      <c r="C9" s="12" t="s">
        <v>23</v>
      </c>
      <c r="D9" s="12"/>
      <c r="E9" s="12" t="s">
        <v>24</v>
      </c>
      <c r="F9" s="50"/>
      <c r="G9" s="12" t="s">
        <v>23</v>
      </c>
      <c r="I9" s="12" t="s">
        <v>24</v>
      </c>
    </row>
    <row r="10" spans="3:9" ht="15.75" customHeight="1">
      <c r="C10" s="12" t="s">
        <v>1</v>
      </c>
      <c r="D10" s="12"/>
      <c r="E10" s="12" t="s">
        <v>1</v>
      </c>
      <c r="F10" s="50"/>
      <c r="G10" s="12" t="s">
        <v>26</v>
      </c>
      <c r="I10" s="12" t="s">
        <v>27</v>
      </c>
    </row>
    <row r="11" spans="3:9" ht="15.75" customHeight="1">
      <c r="C11" s="63">
        <v>39172</v>
      </c>
      <c r="D11" s="63"/>
      <c r="E11" s="63">
        <v>38807</v>
      </c>
      <c r="F11" s="50"/>
      <c r="G11" s="63">
        <v>39172</v>
      </c>
      <c r="H11" s="63"/>
      <c r="I11" s="63">
        <v>38807</v>
      </c>
    </row>
    <row r="12" spans="3:9" ht="15.75" customHeight="1">
      <c r="C12" s="12" t="s">
        <v>2</v>
      </c>
      <c r="D12" s="12"/>
      <c r="E12" s="12" t="s">
        <v>2</v>
      </c>
      <c r="F12" s="50"/>
      <c r="G12" s="12" t="s">
        <v>2</v>
      </c>
      <c r="I12" s="12" t="s">
        <v>2</v>
      </c>
    </row>
    <row r="13" ht="15.75" customHeight="1"/>
    <row r="14" spans="1:9" ht="15.75" customHeight="1">
      <c r="A14" s="2" t="s">
        <v>8</v>
      </c>
      <c r="C14" s="6">
        <f>pl!D16</f>
        <v>4042</v>
      </c>
      <c r="D14" s="6"/>
      <c r="E14" s="6">
        <f>pl!F16</f>
        <v>828</v>
      </c>
      <c r="F14" s="6"/>
      <c r="G14" s="6">
        <f>pl!H16</f>
        <v>4042</v>
      </c>
      <c r="H14" s="7"/>
      <c r="I14" s="6">
        <f>pl!J16</f>
        <v>828</v>
      </c>
    </row>
    <row r="15" spans="3:9" ht="15.75" customHeight="1">
      <c r="C15" s="3"/>
      <c r="D15" s="3"/>
      <c r="E15" s="3"/>
      <c r="F15" s="3"/>
      <c r="G15" s="3"/>
      <c r="H15" s="3"/>
      <c r="I15" s="3"/>
    </row>
    <row r="16" spans="1:9" ht="15.75" customHeight="1">
      <c r="A16" s="2" t="s">
        <v>67</v>
      </c>
      <c r="C16" s="8">
        <f>pl!D26</f>
        <v>436</v>
      </c>
      <c r="D16" s="8"/>
      <c r="E16" s="8">
        <f>pl!F26</f>
        <v>-139</v>
      </c>
      <c r="F16" s="8"/>
      <c r="G16" s="8">
        <f>pl!H26</f>
        <v>436</v>
      </c>
      <c r="H16" s="3"/>
      <c r="I16" s="8">
        <f>pl!J26</f>
        <v>-139</v>
      </c>
    </row>
    <row r="17" spans="3:9" ht="15.75" customHeight="1">
      <c r="C17" s="3"/>
      <c r="D17" s="3"/>
      <c r="E17" s="3"/>
      <c r="F17" s="3"/>
      <c r="G17" s="3"/>
      <c r="H17" s="3"/>
      <c r="I17" s="3"/>
    </row>
    <row r="18" spans="1:9" ht="15.75" customHeight="1">
      <c r="A18" s="2" t="s">
        <v>184</v>
      </c>
      <c r="C18" s="3">
        <f>pl!D30</f>
        <v>447</v>
      </c>
      <c r="D18" s="3"/>
      <c r="E18" s="3">
        <f>pl!F30</f>
        <v>-129</v>
      </c>
      <c r="F18" s="3"/>
      <c r="G18" s="3">
        <f>pl!H30</f>
        <v>447</v>
      </c>
      <c r="H18" s="3"/>
      <c r="I18" s="3">
        <f>pl!J30</f>
        <v>-129</v>
      </c>
    </row>
    <row r="19" spans="3:9" ht="15.75" customHeight="1">
      <c r="C19" s="3"/>
      <c r="D19" s="3"/>
      <c r="E19" s="3"/>
      <c r="F19" s="3"/>
      <c r="G19" s="3"/>
      <c r="H19" s="3"/>
      <c r="I19" s="3"/>
    </row>
    <row r="20" spans="1:9" ht="15.75" customHeight="1">
      <c r="A20" s="2" t="s">
        <v>185</v>
      </c>
      <c r="C20" s="3"/>
      <c r="D20" s="3"/>
      <c r="E20" s="3"/>
      <c r="F20" s="3"/>
      <c r="G20" s="3"/>
      <c r="H20" s="3"/>
      <c r="I20" s="3"/>
    </row>
    <row r="21" spans="1:9" ht="15.75" customHeight="1">
      <c r="A21" s="2" t="s">
        <v>186</v>
      </c>
      <c r="C21" s="3">
        <f>pl!D34</f>
        <v>235</v>
      </c>
      <c r="D21" s="3"/>
      <c r="E21" s="3">
        <f>pl!F34</f>
        <v>-128</v>
      </c>
      <c r="F21" s="3"/>
      <c r="G21" s="3">
        <f>pl!H34</f>
        <v>235</v>
      </c>
      <c r="H21" s="3"/>
      <c r="I21" s="3">
        <f>pl!J34</f>
        <v>-128</v>
      </c>
    </row>
    <row r="22" spans="3:9" ht="15.75" customHeight="1">
      <c r="C22" s="3"/>
      <c r="D22" s="3"/>
      <c r="E22" s="3"/>
      <c r="F22" s="3"/>
      <c r="G22" s="3"/>
      <c r="H22" s="3"/>
      <c r="I22" s="3"/>
    </row>
    <row r="23" spans="1:9" ht="15.75" customHeight="1">
      <c r="A23" s="2" t="s">
        <v>187</v>
      </c>
      <c r="C23" s="9">
        <f>pl!D43</f>
        <v>0.38849396594478425</v>
      </c>
      <c r="D23" s="9"/>
      <c r="E23" s="9">
        <f>pl!F43</f>
        <v>-0.21160522400396758</v>
      </c>
      <c r="F23" s="9"/>
      <c r="G23" s="9">
        <f>pl!H43</f>
        <v>0.38849396594478425</v>
      </c>
      <c r="H23" s="3"/>
      <c r="I23" s="9">
        <f>pl!J43</f>
        <v>-0.21160522400396758</v>
      </c>
    </row>
    <row r="24" spans="3:9" ht="15.75" customHeight="1">
      <c r="C24" s="3"/>
      <c r="D24" s="3"/>
      <c r="E24" s="3"/>
      <c r="F24" s="3"/>
      <c r="G24" s="3"/>
      <c r="H24" s="3"/>
      <c r="I24" s="3"/>
    </row>
    <row r="25" spans="1:9" ht="15.75" customHeight="1">
      <c r="A25" s="2" t="s">
        <v>188</v>
      </c>
      <c r="C25" s="3">
        <v>0</v>
      </c>
      <c r="D25" s="3"/>
      <c r="E25" s="3">
        <v>0</v>
      </c>
      <c r="F25" s="3"/>
      <c r="G25" s="3">
        <v>0</v>
      </c>
      <c r="H25" s="3"/>
      <c r="I25" s="3">
        <v>0</v>
      </c>
    </row>
    <row r="26" spans="3:9" ht="15.75" customHeight="1">
      <c r="C26" s="3"/>
      <c r="D26" s="3"/>
      <c r="E26" s="3"/>
      <c r="F26" s="3"/>
      <c r="G26" s="3"/>
      <c r="H26" s="3"/>
      <c r="I26" s="3"/>
    </row>
    <row r="27" ht="15.75" customHeight="1"/>
    <row r="28" spans="3:9" ht="15.75" customHeight="1">
      <c r="C28" s="10" t="s">
        <v>28</v>
      </c>
      <c r="D28" s="11"/>
      <c r="E28" s="10" t="s">
        <v>29</v>
      </c>
      <c r="F28" s="3"/>
      <c r="G28" s="3"/>
      <c r="H28" s="3"/>
      <c r="I28" s="3"/>
    </row>
    <row r="29" spans="3:9" ht="15.75" customHeight="1">
      <c r="C29" s="10" t="s">
        <v>0</v>
      </c>
      <c r="D29" s="11"/>
      <c r="E29" s="10" t="s">
        <v>30</v>
      </c>
      <c r="F29" s="3"/>
      <c r="G29" s="3"/>
      <c r="H29" s="3"/>
      <c r="I29" s="3"/>
    </row>
    <row r="30" spans="3:9" ht="15.75" customHeight="1">
      <c r="C30" s="10" t="s">
        <v>1</v>
      </c>
      <c r="D30" s="11"/>
      <c r="E30" s="10" t="s">
        <v>31</v>
      </c>
      <c r="F30" s="3"/>
      <c r="G30" s="3"/>
      <c r="H30" s="3"/>
      <c r="I30" s="3"/>
    </row>
    <row r="31" spans="3:9" ht="15.75" customHeight="1">
      <c r="C31" s="10"/>
      <c r="D31" s="11"/>
      <c r="E31" s="10"/>
      <c r="F31" s="3"/>
      <c r="G31" s="3"/>
      <c r="H31" s="3"/>
      <c r="I31" s="3"/>
    </row>
    <row r="32" spans="1:9" ht="15.75" customHeight="1">
      <c r="A32" s="2" t="s">
        <v>189</v>
      </c>
      <c r="D32" s="3"/>
      <c r="F32" s="3"/>
      <c r="G32" s="3"/>
      <c r="H32" s="3"/>
      <c r="I32" s="3"/>
    </row>
    <row r="33" spans="1:5" ht="15.75" customHeight="1">
      <c r="A33" s="2" t="s">
        <v>121</v>
      </c>
      <c r="C33" s="9">
        <f>'bs'!D82</f>
        <v>1.6451479583402215</v>
      </c>
      <c r="E33" s="9">
        <f>'bs'!F82</f>
        <v>1.6412630186807737</v>
      </c>
    </row>
  </sheetData>
  <mergeCells count="2">
    <mergeCell ref="C7:E7"/>
    <mergeCell ref="G7:I7"/>
  </mergeCells>
  <printOptions/>
  <pageMargins left="1" right="0" top="0.5" bottom="0.5" header="0" footer="0"/>
  <pageSetup horizontalDpi="600" verticalDpi="600" orientation="landscape" paperSize="9" r:id="rId1"/>
  <headerFooter alignWithMargins="0">
    <oddFooter>&amp;C&amp;"Times New Roman,Regular"&amp;12 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3"/>
  <sheetViews>
    <sheetView zoomScaleSheetLayoutView="100" workbookViewId="0" topLeftCell="C5">
      <selection activeCell="G18" sqref="G18"/>
    </sheetView>
  </sheetViews>
  <sheetFormatPr defaultColWidth="9.140625" defaultRowHeight="12.75"/>
  <cols>
    <col min="1" max="1" width="13.00390625" style="2" customWidth="1"/>
    <col min="2" max="2" width="22.7109375" style="2" customWidth="1"/>
    <col min="3" max="3" width="19.7109375" style="2" customWidth="1"/>
    <col min="4" max="4" width="2.7109375" style="2" customWidth="1"/>
    <col min="5" max="5" width="20.140625" style="2" customWidth="1"/>
    <col min="6" max="6" width="2.7109375" style="2" customWidth="1"/>
    <col min="7" max="7" width="19.7109375" style="2" customWidth="1"/>
    <col min="8" max="8" width="2.7109375" style="2" customWidth="1"/>
    <col min="9" max="9" width="20.28125" style="2" customWidth="1"/>
    <col min="10" max="16384" width="9.140625" style="2" customWidth="1"/>
  </cols>
  <sheetData>
    <row r="1" spans="1:6" s="60" customFormat="1" ht="18.75" customHeight="1">
      <c r="A1" s="45" t="s">
        <v>46</v>
      </c>
      <c r="B1" s="45"/>
      <c r="C1" s="45"/>
      <c r="D1" s="45"/>
      <c r="E1" s="45"/>
      <c r="F1" s="45"/>
    </row>
    <row r="2" spans="1:6" ht="15.75" customHeight="1">
      <c r="A2" s="50" t="s">
        <v>40</v>
      </c>
      <c r="B2" s="50"/>
      <c r="F2" s="18"/>
    </row>
    <row r="3" spans="1:2" ht="15.75" customHeight="1">
      <c r="A3" s="1"/>
      <c r="B3" s="1"/>
    </row>
    <row r="4" spans="1:2" ht="15.75" customHeight="1">
      <c r="A4" s="1" t="s">
        <v>83</v>
      </c>
      <c r="B4" s="1" t="s">
        <v>85</v>
      </c>
    </row>
    <row r="5" spans="1:2" ht="15.75" customHeight="1">
      <c r="A5" s="1"/>
      <c r="B5" s="52" t="s">
        <v>168</v>
      </c>
    </row>
    <row r="6" spans="4:9" ht="15.75" customHeight="1">
      <c r="D6" s="52"/>
      <c r="E6" s="52"/>
      <c r="F6" s="52"/>
      <c r="G6" s="52"/>
      <c r="H6" s="52"/>
      <c r="I6" s="52"/>
    </row>
    <row r="7" spans="3:9" ht="15.75" customHeight="1">
      <c r="C7" s="12"/>
      <c r="D7" s="12"/>
      <c r="E7" s="12"/>
      <c r="F7" s="12"/>
      <c r="G7" s="12"/>
      <c r="H7" s="12"/>
      <c r="I7" s="12"/>
    </row>
    <row r="8" spans="3:9" ht="15.75" customHeight="1">
      <c r="C8" s="86" t="s">
        <v>21</v>
      </c>
      <c r="D8" s="86"/>
      <c r="E8" s="86"/>
      <c r="G8" s="86" t="s">
        <v>22</v>
      </c>
      <c r="H8" s="86"/>
      <c r="I8" s="86"/>
    </row>
    <row r="9" spans="3:9" ht="15.75" customHeight="1">
      <c r="C9" s="12" t="s">
        <v>0</v>
      </c>
      <c r="D9" s="12"/>
      <c r="E9" s="12" t="s">
        <v>25</v>
      </c>
      <c r="G9" s="12" t="s">
        <v>0</v>
      </c>
      <c r="I9" s="12" t="s">
        <v>25</v>
      </c>
    </row>
    <row r="10" spans="3:9" ht="15.75" customHeight="1">
      <c r="C10" s="12" t="s">
        <v>23</v>
      </c>
      <c r="D10" s="12"/>
      <c r="E10" s="12" t="s">
        <v>24</v>
      </c>
      <c r="F10" s="50"/>
      <c r="G10" s="12" t="s">
        <v>23</v>
      </c>
      <c r="I10" s="12" t="s">
        <v>24</v>
      </c>
    </row>
    <row r="11" spans="3:9" ht="15.75" customHeight="1">
      <c r="C11" s="12" t="s">
        <v>1</v>
      </c>
      <c r="D11" s="12"/>
      <c r="E11" s="12" t="s">
        <v>1</v>
      </c>
      <c r="F11" s="50"/>
      <c r="G11" s="12" t="s">
        <v>26</v>
      </c>
      <c r="I11" s="12" t="s">
        <v>27</v>
      </c>
    </row>
    <row r="12" spans="3:9" ht="15.75" customHeight="1">
      <c r="C12" s="63">
        <v>39172</v>
      </c>
      <c r="D12" s="63"/>
      <c r="E12" s="63">
        <v>38807</v>
      </c>
      <c r="F12" s="50"/>
      <c r="G12" s="63">
        <v>39172</v>
      </c>
      <c r="H12" s="63"/>
      <c r="I12" s="63">
        <v>38807</v>
      </c>
    </row>
    <row r="13" spans="3:9" ht="15.75" customHeight="1">
      <c r="C13" s="12" t="s">
        <v>2</v>
      </c>
      <c r="D13" s="12"/>
      <c r="E13" s="12" t="s">
        <v>2</v>
      </c>
      <c r="F13" s="50"/>
      <c r="G13" s="12" t="s">
        <v>2</v>
      </c>
      <c r="I13" s="12" t="s">
        <v>2</v>
      </c>
    </row>
    <row r="14" ht="15.75" customHeight="1"/>
    <row r="15" spans="1:9" ht="15.75" customHeight="1">
      <c r="A15" s="2" t="s">
        <v>149</v>
      </c>
      <c r="C15" s="6">
        <f>pl!D22</f>
        <v>725</v>
      </c>
      <c r="D15" s="6"/>
      <c r="E15" s="6">
        <f>pl!F22</f>
        <v>55</v>
      </c>
      <c r="F15" s="6"/>
      <c r="G15" s="6">
        <f>pl!H22</f>
        <v>725</v>
      </c>
      <c r="H15" s="7"/>
      <c r="I15" s="6">
        <f>pl!J22</f>
        <v>55</v>
      </c>
    </row>
    <row r="16" spans="3:9" ht="15.75" customHeight="1">
      <c r="C16" s="3"/>
      <c r="D16" s="3"/>
      <c r="E16" s="3"/>
      <c r="F16" s="3"/>
      <c r="G16" s="3"/>
      <c r="H16" s="3"/>
      <c r="I16" s="3"/>
    </row>
    <row r="17" spans="1:9" ht="15.75" customHeight="1">
      <c r="A17" s="2" t="s">
        <v>34</v>
      </c>
      <c r="C17" s="3">
        <v>117</v>
      </c>
      <c r="D17" s="9"/>
      <c r="E17" s="3">
        <v>170</v>
      </c>
      <c r="F17" s="9"/>
      <c r="G17" s="3">
        <v>117</v>
      </c>
      <c r="H17" s="3"/>
      <c r="I17" s="3">
        <v>170</v>
      </c>
    </row>
    <row r="18" spans="3:9" ht="15.75" customHeight="1">
      <c r="C18" s="3"/>
      <c r="D18" s="3"/>
      <c r="E18" s="3"/>
      <c r="F18" s="3"/>
      <c r="G18" s="3"/>
      <c r="H18" s="3"/>
      <c r="I18" s="3"/>
    </row>
    <row r="19" spans="1:9" ht="15.75" customHeight="1">
      <c r="A19" s="2" t="s">
        <v>35</v>
      </c>
      <c r="C19" s="3">
        <f>pl!D24</f>
        <v>-289</v>
      </c>
      <c r="D19" s="3"/>
      <c r="E19" s="3">
        <f>pl!F24</f>
        <v>-194</v>
      </c>
      <c r="F19" s="3"/>
      <c r="G19" s="3">
        <f>pl!H24</f>
        <v>-289</v>
      </c>
      <c r="H19" s="3"/>
      <c r="I19" s="3">
        <f>pl!J24</f>
        <v>-194</v>
      </c>
    </row>
    <row r="20" spans="3:9" ht="15.75" customHeight="1">
      <c r="C20" s="3"/>
      <c r="D20" s="3"/>
      <c r="E20" s="3"/>
      <c r="F20" s="3"/>
      <c r="G20" s="3"/>
      <c r="H20" s="3"/>
      <c r="I20" s="3"/>
    </row>
    <row r="21" ht="15.75" customHeight="1"/>
    <row r="23" ht="15.75" hidden="1">
      <c r="A23" s="2" t="s">
        <v>34</v>
      </c>
    </row>
    <row r="24" spans="1:3" ht="15.75" hidden="1">
      <c r="A24" s="21">
        <v>38625</v>
      </c>
      <c r="B24" s="21"/>
      <c r="C24" s="2">
        <v>326994</v>
      </c>
    </row>
    <row r="25" spans="1:3" ht="15.75" hidden="1">
      <c r="A25" s="21">
        <v>38533</v>
      </c>
      <c r="B25" s="21"/>
      <c r="C25" s="2">
        <v>183462</v>
      </c>
    </row>
    <row r="26" ht="15.75" hidden="1">
      <c r="C26" s="20">
        <f>C24-C25</f>
        <v>143532</v>
      </c>
    </row>
    <row r="27" ht="15.75" hidden="1">
      <c r="C27" s="14"/>
    </row>
    <row r="28" spans="1:3" ht="15.75" hidden="1">
      <c r="A28" s="21">
        <v>38717</v>
      </c>
      <c r="C28" s="14">
        <v>557653</v>
      </c>
    </row>
    <row r="29" spans="1:3" ht="15.75" hidden="1">
      <c r="A29" s="21">
        <v>38625</v>
      </c>
      <c r="B29" s="21"/>
      <c r="C29" s="2">
        <v>326994</v>
      </c>
    </row>
    <row r="30" ht="15.75" hidden="1">
      <c r="C30" s="20">
        <f>C28-C29</f>
        <v>230659</v>
      </c>
    </row>
    <row r="31" ht="15.75">
      <c r="C31" s="14"/>
    </row>
    <row r="32" ht="15.75">
      <c r="C32" s="14"/>
    </row>
    <row r="33" ht="15.75">
      <c r="C33" s="14"/>
    </row>
  </sheetData>
  <mergeCells count="2">
    <mergeCell ref="C8:E8"/>
    <mergeCell ref="G8:I8"/>
  </mergeCells>
  <printOptions/>
  <pageMargins left="1" right="0" top="0.75" bottom="0.5" header="0" footer="0"/>
  <pageSetup horizontalDpi="600" verticalDpi="600" orientation="landscape" paperSize="9" r:id="rId1"/>
  <headerFooter alignWithMargins="0">
    <oddFooter>&amp;C&amp;"Times New Roman,Regular"&amp;12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Mulpha International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MIB</dc:creator>
  <cp:keywords/>
  <dc:description/>
  <cp:lastModifiedBy>Mulpha International Bhd</cp:lastModifiedBy>
  <cp:lastPrinted>2007-05-10T08:51:00Z</cp:lastPrinted>
  <dcterms:created xsi:type="dcterms:W3CDTF">1999-11-05T02:33:07Z</dcterms:created>
  <dcterms:modified xsi:type="dcterms:W3CDTF">2007-05-10T08:54:10Z</dcterms:modified>
  <cp:category/>
  <cp:version/>
  <cp:contentType/>
  <cp:contentStatus/>
</cp:coreProperties>
</file>